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ני\Documents\web site\ניהול מלאי\ABC\"/>
    </mc:Choice>
  </mc:AlternateContent>
  <xr:revisionPtr revIDLastSave="0" documentId="13_ncr:1_{A73E0762-6696-4B13-B44F-B9DA1CE256BB}" xr6:coauthVersionLast="40" xr6:coauthVersionMax="40" xr10:uidLastSave="{00000000-0000-0000-0000-000000000000}"/>
  <bookViews>
    <workbookView xWindow="0" yWindow="0" windowWidth="20490" windowHeight="7290" xr2:uid="{75EE32F7-7909-446D-9EBA-092A0BAC1611}"/>
  </bookViews>
  <sheets>
    <sheet name="גיליון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P3" i="1"/>
  <c r="Q3" i="1"/>
  <c r="P4" i="1"/>
  <c r="Q4" i="1"/>
  <c r="P5" i="1"/>
  <c r="Q5" i="1"/>
  <c r="Q2" i="1"/>
  <c r="P2" i="1"/>
  <c r="D2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F2" i="1"/>
  <c r="D3" i="1"/>
  <c r="F3" i="1"/>
  <c r="D4" i="1"/>
  <c r="F4" i="1"/>
  <c r="D5" i="1"/>
  <c r="F5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F16" i="1"/>
  <c r="J4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K2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C119" i="1"/>
  <c r="K5" i="1" l="1"/>
  <c r="K4" i="1"/>
  <c r="K3" i="1"/>
  <c r="K7" i="1" s="1"/>
  <c r="J3" i="1"/>
  <c r="J2" i="1"/>
  <c r="J5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L5" i="1" l="1"/>
  <c r="L2" i="1"/>
  <c r="L4" i="1"/>
  <c r="L3" i="1"/>
  <c r="J7" i="1"/>
  <c r="L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 Merom</author>
  </authors>
  <commentList>
    <comment ref="Q1" authorId="0" shapeId="0" xr:uid="{75D6E329-CFC1-4050-96A1-4827BA730CA5}">
      <text>
        <r>
          <rPr>
            <b/>
            <sz val="9"/>
            <color indexed="81"/>
            <rFont val="Tahoma"/>
            <charset val="177"/>
          </rPr>
          <t>Gal Merom:</t>
        </r>
        <r>
          <rPr>
            <sz val="9"/>
            <color indexed="81"/>
            <rFont val="Tahoma"/>
            <charset val="177"/>
          </rPr>
          <t xml:space="preserve">
המלאי ינוע בין המלאי המינימלי למקסימלי ולכן נניח שהמלאי הממוצע יהיה באמצע (הנחה סבירה ברוב המקרים)</t>
        </r>
      </text>
    </comment>
  </commentList>
</comments>
</file>

<file path=xl/sharedStrings.xml><?xml version="1.0" encoding="utf-8"?>
<sst xmlns="http://schemas.openxmlformats.org/spreadsheetml/2006/main" count="164" uniqueCount="161">
  <si>
    <t>מק"ט</t>
  </si>
  <si>
    <t>תאור</t>
  </si>
  <si>
    <t>עלות שנתית</t>
  </si>
  <si>
    <t>מוצר 396</t>
  </si>
  <si>
    <t>00496</t>
  </si>
  <si>
    <t>מוצר 314</t>
  </si>
  <si>
    <t>מוצר 305</t>
  </si>
  <si>
    <t>00306</t>
  </si>
  <si>
    <t>מוצר 311</t>
  </si>
  <si>
    <t>מוצר 61</t>
  </si>
  <si>
    <t>00402</t>
  </si>
  <si>
    <t>מוצר 56</t>
  </si>
  <si>
    <t>מוצר 3</t>
  </si>
  <si>
    <t>מוצר 54</t>
  </si>
  <si>
    <t>מוצר 284</t>
  </si>
  <si>
    <t>מוצר 309</t>
  </si>
  <si>
    <t>מוצר 344</t>
  </si>
  <si>
    <t>00493</t>
  </si>
  <si>
    <t>מוצר 400</t>
  </si>
  <si>
    <t>מוצר 189</t>
  </si>
  <si>
    <t>מוצר 178</t>
  </si>
  <si>
    <t>מוצר 6</t>
  </si>
  <si>
    <t>00279</t>
  </si>
  <si>
    <t>מוצר 212</t>
  </si>
  <si>
    <t>00024</t>
  </si>
  <si>
    <t>מוצר 48</t>
  </si>
  <si>
    <t>מוצר 36</t>
  </si>
  <si>
    <t>מוצר 37</t>
  </si>
  <si>
    <t>מוצר 304</t>
  </si>
  <si>
    <t>מוצר 354</t>
  </si>
  <si>
    <t>09309</t>
  </si>
  <si>
    <t>מוצר 291</t>
  </si>
  <si>
    <t>מוצר 345</t>
  </si>
  <si>
    <t>מוצר 184</t>
  </si>
  <si>
    <t>00393</t>
  </si>
  <si>
    <t>מוצר 146</t>
  </si>
  <si>
    <t>09575</t>
  </si>
  <si>
    <t>מוצר 177</t>
  </si>
  <si>
    <t>מוצר 24</t>
  </si>
  <si>
    <t>מוצר 10</t>
  </si>
  <si>
    <t>מוצר 220</t>
  </si>
  <si>
    <t>09523</t>
  </si>
  <si>
    <t>מוצר 296</t>
  </si>
  <si>
    <t>מוצר 12</t>
  </si>
  <si>
    <t>מוצר 356</t>
  </si>
  <si>
    <t>מוצר 300</t>
  </si>
  <si>
    <t>09509</t>
  </si>
  <si>
    <t>מוצר 176</t>
  </si>
  <si>
    <t>מוצר 197</t>
  </si>
  <si>
    <t>מוצר 180</t>
  </si>
  <si>
    <t>מוצר 8</t>
  </si>
  <si>
    <t>08506</t>
  </si>
  <si>
    <t>מוצר 19</t>
  </si>
  <si>
    <t>מוצר 160</t>
  </si>
  <si>
    <t>מוצר 27</t>
  </si>
  <si>
    <t>מוצר 4</t>
  </si>
  <si>
    <t>09570</t>
  </si>
  <si>
    <t>מוצר 240</t>
  </si>
  <si>
    <t>מוצר 273</t>
  </si>
  <si>
    <t>מוצר 137</t>
  </si>
  <si>
    <t>מוצר 9</t>
  </si>
  <si>
    <t>00273</t>
  </si>
  <si>
    <t>מוצר 192</t>
  </si>
  <si>
    <t>מוצר 32</t>
  </si>
  <si>
    <t>מוצר 23</t>
  </si>
  <si>
    <t>מוצר 385</t>
  </si>
  <si>
    <t>00409</t>
  </si>
  <si>
    <t>מוצר 227</t>
  </si>
  <si>
    <t>מוצר 251</t>
  </si>
  <si>
    <t>00483</t>
  </si>
  <si>
    <t>מוצר 222</t>
  </si>
  <si>
    <t>P99280</t>
  </si>
  <si>
    <t>מוצר 348</t>
  </si>
  <si>
    <t>מוצר 259</t>
  </si>
  <si>
    <t>LP9400CL</t>
  </si>
  <si>
    <t>מוצר 132</t>
  </si>
  <si>
    <t>מוצר 117</t>
  </si>
  <si>
    <t>מוצר 5</t>
  </si>
  <si>
    <t>מוצר 270</t>
  </si>
  <si>
    <t>מוצר 167</t>
  </si>
  <si>
    <t>מוצר 185</t>
  </si>
  <si>
    <t>מוצר 173</t>
  </si>
  <si>
    <t>מוצר 115</t>
  </si>
  <si>
    <t>מוצר 339</t>
  </si>
  <si>
    <t>מוצר 53</t>
  </si>
  <si>
    <t>מוצר 71</t>
  </si>
  <si>
    <t>מוצר 340</t>
  </si>
  <si>
    <t>מוצר 389</t>
  </si>
  <si>
    <t>מוצר 290</t>
  </si>
  <si>
    <t>99320H</t>
  </si>
  <si>
    <t>מוצר 386</t>
  </si>
  <si>
    <t>מוצר 323</t>
  </si>
  <si>
    <t>מוצר 174</t>
  </si>
  <si>
    <t>מוצר 326</t>
  </si>
  <si>
    <t>00449</t>
  </si>
  <si>
    <t>מוצר 353</t>
  </si>
  <si>
    <t>98700</t>
  </si>
  <si>
    <t>מוצר 381</t>
  </si>
  <si>
    <t>מוצר 342</t>
  </si>
  <si>
    <t>מוצר 221</t>
  </si>
  <si>
    <t>מוצר 332</t>
  </si>
  <si>
    <t>מוצר 62</t>
  </si>
  <si>
    <t>מוצר 82</t>
  </si>
  <si>
    <t>מוצר 75</t>
  </si>
  <si>
    <t>מוצר 350</t>
  </si>
  <si>
    <t>99330H</t>
  </si>
  <si>
    <t>מוצר 387</t>
  </si>
  <si>
    <t>00052</t>
  </si>
  <si>
    <t>מוצר 168</t>
  </si>
  <si>
    <t>מוצר 191</t>
  </si>
  <si>
    <t>00370</t>
  </si>
  <si>
    <t>מוצר 395</t>
  </si>
  <si>
    <t>מוצר 51</t>
  </si>
  <si>
    <t>מוצר 263</t>
  </si>
  <si>
    <t>מוצר 248</t>
  </si>
  <si>
    <t>מוצר 105</t>
  </si>
  <si>
    <t>מוצר 337</t>
  </si>
  <si>
    <t>מוצר 65</t>
  </si>
  <si>
    <t>מוצר 269</t>
  </si>
  <si>
    <t>מוצר 388</t>
  </si>
  <si>
    <t>מוצר 362</t>
  </si>
  <si>
    <t>מוצר 343</t>
  </si>
  <si>
    <t>מוצר 382</t>
  </si>
  <si>
    <t>מוצר 374</t>
  </si>
  <si>
    <t>מוצר 331</t>
  </si>
  <si>
    <t>09323</t>
  </si>
  <si>
    <t>מוצר 107</t>
  </si>
  <si>
    <t>מוצר 404</t>
  </si>
  <si>
    <t>מוצר 373</t>
  </si>
  <si>
    <t>מוצר 320</t>
  </si>
  <si>
    <t>מוצר 361</t>
  </si>
  <si>
    <t>09367</t>
  </si>
  <si>
    <t>מוצר 294</t>
  </si>
  <si>
    <t>מוצר 74</t>
  </si>
  <si>
    <t>מוצר 238</t>
  </si>
  <si>
    <t>מוצר 349</t>
  </si>
  <si>
    <t>מוצר 85</t>
  </si>
  <si>
    <t>09567</t>
  </si>
  <si>
    <t>מוצר 277</t>
  </si>
  <si>
    <t>מוצר 86</t>
  </si>
  <si>
    <t>מוצר 193</t>
  </si>
  <si>
    <t>מוצר 128</t>
  </si>
  <si>
    <t>מוצר 73</t>
  </si>
  <si>
    <t>מוצר 83</t>
  </si>
  <si>
    <t>מוצר 84</t>
  </si>
  <si>
    <t>מוצר 170</t>
  </si>
  <si>
    <t>קבוצה A</t>
  </si>
  <si>
    <t>אחוז מעלות שנתית</t>
  </si>
  <si>
    <t>אחוז מצטבר מעלות שנתית</t>
  </si>
  <si>
    <t>החל מעלות שנתית של:</t>
  </si>
  <si>
    <t>קבוצה</t>
  </si>
  <si>
    <t>קבוצה B</t>
  </si>
  <si>
    <t>קבוצה C</t>
  </si>
  <si>
    <t>קבוצה D</t>
  </si>
  <si>
    <t>מספר פריטים בקבוצה</t>
  </si>
  <si>
    <t>סה"כ</t>
  </si>
  <si>
    <t>אחוז מסך עלות שנתית</t>
  </si>
  <si>
    <t>ימי מלאי מקסימלים</t>
  </si>
  <si>
    <t>עלות מלאי ממוצעת</t>
  </si>
  <si>
    <t>ימי מלאי מינימליים</t>
  </si>
  <si>
    <t>עלות מלאי מקסימלית (תאורטית)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</si>
</sst>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??_ ;_ @_ "/>
    <numFmt numFmtId="165" formatCode="0.0%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0"/>
      <color indexed="8"/>
      <name val="Arial"/>
      <charset val="177"/>
    </font>
    <font>
      <sz val="11"/>
      <color indexed="8"/>
      <name val="Calibri"/>
      <charset val="177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</font>
    <font>
      <sz val="9"/>
      <color indexed="81"/>
      <name val="Tahoma"/>
      <charset val="177"/>
    </font>
    <font>
      <b/>
      <sz val="9"/>
      <color indexed="81"/>
      <name val="Tahoma"/>
      <charset val="177"/>
    </font>
  </fonts>
  <fills count="5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2" applyNumberFormat="1" applyFont="1" applyFill="1" applyBorder="1" applyAlignment="1"/>
    <xf numFmtId="0" fontId="5" fillId="3" borderId="2" xfId="2" applyNumberFormat="1" applyFont="1" applyFill="1" applyBorder="1" applyAlignment="1"/>
    <xf numFmtId="164" fontId="4" fillId="3" borderId="2" xfId="2" applyNumberFormat="1" applyFont="1" applyFill="1" applyBorder="1" applyAlignment="1">
      <alignment horizontal="right"/>
    </xf>
    <xf numFmtId="49" fontId="4" fillId="0" borderId="2" xfId="2" applyNumberFormat="1" applyFont="1" applyBorder="1" applyAlignment="1"/>
    <xf numFmtId="0" fontId="5" fillId="0" borderId="2" xfId="2" applyNumberFormat="1" applyFont="1" applyBorder="1" applyAlignment="1"/>
    <xf numFmtId="164" fontId="4" fillId="0" borderId="2" xfId="2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4" fillId="3" borderId="0" xfId="2" applyNumberFormat="1" applyFont="1" applyFill="1" applyBorder="1" applyAlignment="1">
      <alignment horizontal="right"/>
    </xf>
    <xf numFmtId="49" fontId="6" fillId="0" borderId="3" xfId="0" applyNumberFormat="1" applyFont="1" applyBorder="1" applyAlignment="1"/>
    <xf numFmtId="0" fontId="6" fillId="0" borderId="3" xfId="0" applyNumberFormat="1" applyFont="1" applyBorder="1" applyAlignment="1"/>
    <xf numFmtId="164" fontId="6" fillId="0" borderId="3" xfId="0" applyNumberFormat="1" applyFont="1" applyBorder="1" applyAlignment="1">
      <alignment horizontal="right"/>
    </xf>
    <xf numFmtId="165" fontId="4" fillId="3" borderId="2" xfId="1" applyNumberFormat="1" applyFont="1" applyFill="1" applyBorder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3" borderId="0" xfId="1" applyNumberFormat="1" applyFont="1" applyFill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49" fontId="4" fillId="0" borderId="4" xfId="2" applyNumberFormat="1" applyFont="1" applyBorder="1" applyAlignment="1"/>
    <xf numFmtId="0" fontId="5" fillId="0" borderId="4" xfId="2" applyNumberFormat="1" applyFont="1" applyBorder="1" applyAlignment="1"/>
    <xf numFmtId="164" fontId="4" fillId="0" borderId="4" xfId="2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0" fontId="0" fillId="0" borderId="5" xfId="0" applyBorder="1"/>
    <xf numFmtId="164" fontId="0" fillId="0" borderId="6" xfId="0" applyNumberFormat="1" applyBorder="1"/>
    <xf numFmtId="0" fontId="0" fillId="0" borderId="6" xfId="0" applyBorder="1"/>
    <xf numFmtId="10" fontId="0" fillId="0" borderId="7" xfId="0" applyNumberForma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0" xfId="0" applyNumberFormat="1" applyBorder="1"/>
    <xf numFmtId="0" fontId="0" fillId="0" borderId="0" xfId="0" applyBorder="1"/>
    <xf numFmtId="10" fontId="0" fillId="0" borderId="12" xfId="1" applyNumberFormat="1" applyFont="1" applyBorder="1"/>
    <xf numFmtId="0" fontId="0" fillId="0" borderId="13" xfId="0" applyBorder="1"/>
    <xf numFmtId="164" fontId="0" fillId="0" borderId="14" xfId="0" applyNumberFormat="1" applyBorder="1"/>
    <xf numFmtId="0" fontId="0" fillId="0" borderId="14" xfId="0" applyBorder="1"/>
    <xf numFmtId="10" fontId="0" fillId="0" borderId="15" xfId="1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4" borderId="0" xfId="0" applyNumberFormat="1" applyFill="1" applyBorder="1"/>
    <xf numFmtId="164" fontId="0" fillId="4" borderId="14" xfId="0" applyNumberFormat="1" applyFill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5" xfId="0" applyNumberFormat="1" applyBorder="1"/>
    <xf numFmtId="164" fontId="0" fillId="0" borderId="7" xfId="0" applyNumberFormat="1" applyBorder="1"/>
  </cellXfs>
  <cellStyles count="3">
    <cellStyle name="Normal" xfId="0" builtinId="0"/>
    <cellStyle name="Normal_גיליון2" xfId="2" xr:uid="{4A49724E-3A53-4284-8FB9-443C00EECF5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488;&#1504;&#1497;/Documents/web%20site/&#1504;&#1497;&#1492;&#1493;&#1500;%20&#1502;&#1500;&#1488;&#1497;/&#1504;&#1497;&#1492;&#1493;&#1500;%20&#1502;&#1500;&#1488;&#1497;%20&#1495;&#1493;&#1490;/&#1504;&#1497;&#1492;&#1493;&#1500;%20&#1502;&#1500;&#1488;&#1497;%20&#1495;&#1493;&#1502;&#1512;%20&#1490;&#1500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5"/>
      <sheetName val="גיליון4"/>
      <sheetName val="גיליון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87D0-0C9B-4351-BBCF-88C525EDF53D}">
  <dimension ref="A1:Q119"/>
  <sheetViews>
    <sheetView rightToLeft="1" tabSelected="1" zoomScale="90" zoomScaleNormal="90" workbookViewId="0">
      <selection activeCell="L16" sqref="L16"/>
    </sheetView>
  </sheetViews>
  <sheetFormatPr defaultRowHeight="14.25" x14ac:dyDescent="0.2"/>
  <cols>
    <col min="3" max="3" width="11.375" bestFit="1" customWidth="1"/>
    <col min="9" max="9" width="10.375" bestFit="1" customWidth="1"/>
    <col min="11" max="11" width="13" bestFit="1" customWidth="1"/>
    <col min="16" max="16" width="11.875" bestFit="1" customWidth="1"/>
    <col min="17" max="17" width="13" bestFit="1" customWidth="1"/>
  </cols>
  <sheetData>
    <row r="1" spans="1:17" ht="60.75" thickBot="1" x14ac:dyDescent="0.25">
      <c r="A1" s="1" t="s">
        <v>0</v>
      </c>
      <c r="B1" s="2" t="s">
        <v>1</v>
      </c>
      <c r="C1" s="2" t="s">
        <v>2</v>
      </c>
      <c r="D1" s="2" t="s">
        <v>147</v>
      </c>
      <c r="E1" s="2" t="s">
        <v>148</v>
      </c>
      <c r="F1" s="2" t="s">
        <v>150</v>
      </c>
      <c r="H1" s="38" t="s">
        <v>150</v>
      </c>
      <c r="I1" s="39" t="s">
        <v>149</v>
      </c>
      <c r="J1" s="39" t="s">
        <v>154</v>
      </c>
      <c r="K1" s="39" t="s">
        <v>2</v>
      </c>
      <c r="L1" s="40" t="s">
        <v>156</v>
      </c>
      <c r="N1" s="27" t="s">
        <v>157</v>
      </c>
      <c r="O1" s="28" t="s">
        <v>159</v>
      </c>
      <c r="P1" s="28" t="s">
        <v>160</v>
      </c>
      <c r="Q1" s="29" t="s">
        <v>158</v>
      </c>
    </row>
    <row r="2" spans="1:17" ht="15" x14ac:dyDescent="0.25">
      <c r="A2" s="3">
        <v>90665</v>
      </c>
      <c r="B2" s="4" t="s">
        <v>3</v>
      </c>
      <c r="C2" s="5">
        <v>2989796.7725999998</v>
      </c>
      <c r="D2" s="14">
        <f>C2/$C$119</f>
        <v>9.7330802924778012E-2</v>
      </c>
      <c r="E2" s="14">
        <f>D2</f>
        <v>9.7330802924778012E-2</v>
      </c>
      <c r="F2" s="14" t="str">
        <f>IF(C2&gt;=$I$2,$H$2,IF(C2&gt;=$I$3,$H$3,IF(C2&gt;=$I$4,$H$4,$H$5)))</f>
        <v>קבוצה A</v>
      </c>
      <c r="H2" s="30" t="s">
        <v>146</v>
      </c>
      <c r="I2" s="41">
        <v>400000</v>
      </c>
      <c r="J2" s="32">
        <f>COUNTIF($F$2:$F$117,$H2)</f>
        <v>19</v>
      </c>
      <c r="K2" s="31">
        <f>SUMIF($F$2:$F$117,$H2,$C$2:$C$117)</f>
        <v>22512331.153300002</v>
      </c>
      <c r="L2" s="33">
        <f>K2/$K$7</f>
        <v>0.73287364778098685</v>
      </c>
      <c r="N2" s="43">
        <v>10</v>
      </c>
      <c r="O2" s="44">
        <v>3</v>
      </c>
      <c r="P2" s="45">
        <f>(K2/365)*N2</f>
        <v>616776.19598082197</v>
      </c>
      <c r="Q2" s="46">
        <f>(K2/365)*((N2-O2)/2)</f>
        <v>215871.6685932877</v>
      </c>
    </row>
    <row r="3" spans="1:17" ht="15" x14ac:dyDescent="0.25">
      <c r="A3" s="6" t="s">
        <v>4</v>
      </c>
      <c r="B3" s="7" t="s">
        <v>5</v>
      </c>
      <c r="C3" s="8">
        <v>2860450.8829999999</v>
      </c>
      <c r="D3" s="15">
        <f>C3/$C$119</f>
        <v>9.3120035355168357E-2</v>
      </c>
      <c r="E3" s="15">
        <f>E2+D3</f>
        <v>0.19045083827994636</v>
      </c>
      <c r="F3" s="15" t="str">
        <f t="shared" ref="F3:F66" si="0">IF(C3&gt;=$I$2,$H$2,IF(C3&gt;=$I$3,$H$3,IF(C3&gt;=$I$4,$H$4,$H$5)))</f>
        <v>קבוצה A</v>
      </c>
      <c r="H3" s="30" t="s">
        <v>151</v>
      </c>
      <c r="I3" s="41">
        <v>100000</v>
      </c>
      <c r="J3" s="32">
        <f t="shared" ref="J3:J5" si="1">COUNTIF($F$2:$F$117,$H3)</f>
        <v>36</v>
      </c>
      <c r="K3" s="31">
        <f t="shared" ref="K3:K5" si="2">SUMIF($F$2:$F$117,$H3,$C$2:$C$117)</f>
        <v>7408384.5732999984</v>
      </c>
      <c r="L3" s="33">
        <f>K3/$K$7</f>
        <v>0.24117492717331862</v>
      </c>
      <c r="N3" s="30">
        <v>30</v>
      </c>
      <c r="O3" s="32">
        <v>7</v>
      </c>
      <c r="P3" s="31">
        <f t="shared" ref="P3:P5" si="3">(K3/365)*N3</f>
        <v>608908.32109315053</v>
      </c>
      <c r="Q3" s="47">
        <f t="shared" ref="Q3:Q5" si="4">(K3/365)*((N3-O3)/2)</f>
        <v>233414.85641904105</v>
      </c>
    </row>
    <row r="4" spans="1:17" ht="15" x14ac:dyDescent="0.25">
      <c r="A4" s="3">
        <v>99294</v>
      </c>
      <c r="B4" s="4" t="s">
        <v>6</v>
      </c>
      <c r="C4" s="5">
        <v>2641935.645</v>
      </c>
      <c r="D4" s="14">
        <f>C4/$C$119</f>
        <v>8.6006420222276378E-2</v>
      </c>
      <c r="E4" s="14">
        <f t="shared" ref="E4:E67" si="5">E3+D4</f>
        <v>0.27645725850222275</v>
      </c>
      <c r="F4" s="14" t="str">
        <f t="shared" si="0"/>
        <v>קבוצה A</v>
      </c>
      <c r="H4" s="30" t="s">
        <v>152</v>
      </c>
      <c r="I4" s="41">
        <v>100</v>
      </c>
      <c r="J4" s="32">
        <f t="shared" si="1"/>
        <v>43</v>
      </c>
      <c r="K4" s="31">
        <f t="shared" si="2"/>
        <v>796576.89049999998</v>
      </c>
      <c r="L4" s="33">
        <f>K4/$K$7</f>
        <v>2.5932019545350151E-2</v>
      </c>
      <c r="N4" s="30">
        <v>160</v>
      </c>
      <c r="O4" s="32">
        <v>30</v>
      </c>
      <c r="P4" s="31">
        <f t="shared" si="3"/>
        <v>349184.39035616437</v>
      </c>
      <c r="Q4" s="47">
        <f t="shared" si="4"/>
        <v>141856.15858219177</v>
      </c>
    </row>
    <row r="5" spans="1:17" ht="15.75" thickBot="1" x14ac:dyDescent="0.3">
      <c r="A5" s="6" t="s">
        <v>7</v>
      </c>
      <c r="B5" s="7" t="s">
        <v>8</v>
      </c>
      <c r="C5" s="8">
        <v>1983833.5046000001</v>
      </c>
      <c r="D5" s="15">
        <f>C5/$C$119</f>
        <v>6.458235209876162E-2</v>
      </c>
      <c r="E5" s="15">
        <f t="shared" si="5"/>
        <v>0.34103961060098437</v>
      </c>
      <c r="F5" s="15" t="str">
        <f t="shared" si="0"/>
        <v>קבוצה A</v>
      </c>
      <c r="H5" s="34" t="s">
        <v>153</v>
      </c>
      <c r="I5" s="42">
        <v>0</v>
      </c>
      <c r="J5" s="36">
        <f t="shared" si="1"/>
        <v>18</v>
      </c>
      <c r="K5" s="35">
        <f t="shared" si="2"/>
        <v>596.096</v>
      </c>
      <c r="L5" s="37">
        <f>K5/$K$7</f>
        <v>1.9405500344357585E-5</v>
      </c>
      <c r="N5" s="34">
        <v>365</v>
      </c>
      <c r="O5" s="36">
        <v>60</v>
      </c>
      <c r="P5" s="35">
        <f t="shared" si="3"/>
        <v>596.096</v>
      </c>
      <c r="Q5" s="48">
        <f t="shared" si="4"/>
        <v>249.05380821917808</v>
      </c>
    </row>
    <row r="6" spans="1:17" ht="15.75" thickBot="1" x14ac:dyDescent="0.3">
      <c r="A6" s="3">
        <v>99227</v>
      </c>
      <c r="B6" s="4" t="s">
        <v>9</v>
      </c>
      <c r="C6" s="5">
        <v>1472388.3907000001</v>
      </c>
      <c r="D6" s="14">
        <f>C6/$C$119</f>
        <v>4.7932603846959139E-2</v>
      </c>
      <c r="E6" s="14">
        <f t="shared" si="5"/>
        <v>0.3889722144479435</v>
      </c>
      <c r="F6" s="14" t="str">
        <f t="shared" si="0"/>
        <v>קבוצה A</v>
      </c>
    </row>
    <row r="7" spans="1:17" ht="15.75" thickBot="1" x14ac:dyDescent="0.3">
      <c r="A7" s="6" t="s">
        <v>10</v>
      </c>
      <c r="B7" s="7" t="s">
        <v>11</v>
      </c>
      <c r="C7" s="8">
        <v>1423323.8214</v>
      </c>
      <c r="D7" s="15">
        <f>C7/$C$119</f>
        <v>4.6335340123587553E-2</v>
      </c>
      <c r="E7" s="15">
        <f t="shared" si="5"/>
        <v>0.43530755457153103</v>
      </c>
      <c r="F7" s="15" t="str">
        <f t="shared" si="0"/>
        <v>קבוצה A</v>
      </c>
      <c r="H7" s="23" t="s">
        <v>155</v>
      </c>
      <c r="I7" s="24"/>
      <c r="J7" s="25">
        <f>SUM(J2:J5)</f>
        <v>116</v>
      </c>
      <c r="K7" s="24">
        <f>SUM(K2:K5)</f>
        <v>30717888.713100001</v>
      </c>
      <c r="L7" s="26">
        <f>SUM(L2:L5)</f>
        <v>1</v>
      </c>
      <c r="O7" s="23" t="s">
        <v>155</v>
      </c>
      <c r="P7" s="24">
        <f>SUM(P2:P5)</f>
        <v>1575465.0034301369</v>
      </c>
      <c r="Q7" s="49">
        <f>SUM(Q2:Q5)</f>
        <v>591391.7374027397</v>
      </c>
    </row>
    <row r="8" spans="1:17" ht="15" x14ac:dyDescent="0.25">
      <c r="A8" s="3">
        <v>90889</v>
      </c>
      <c r="B8" s="4" t="s">
        <v>12</v>
      </c>
      <c r="C8" s="5">
        <v>1206459.8994</v>
      </c>
      <c r="D8" s="14">
        <f>C8/$C$119</f>
        <v>3.9275482461315472E-2</v>
      </c>
      <c r="E8" s="14">
        <f t="shared" si="5"/>
        <v>0.47458303703284649</v>
      </c>
      <c r="F8" s="14" t="str">
        <f t="shared" si="0"/>
        <v>קבוצה A</v>
      </c>
    </row>
    <row r="9" spans="1:17" ht="15" x14ac:dyDescent="0.25">
      <c r="A9" s="6">
        <v>990</v>
      </c>
      <c r="B9" s="7" t="s">
        <v>13</v>
      </c>
      <c r="C9" s="8">
        <v>931910.50199999998</v>
      </c>
      <c r="D9" s="15">
        <f>C9/$C$119</f>
        <v>3.0337713333878174E-2</v>
      </c>
      <c r="E9" s="15">
        <f t="shared" si="5"/>
        <v>0.50492075036672468</v>
      </c>
      <c r="F9" s="15" t="str">
        <f t="shared" si="0"/>
        <v>קבוצה A</v>
      </c>
    </row>
    <row r="10" spans="1:17" ht="15" x14ac:dyDescent="0.25">
      <c r="A10" s="3">
        <v>99942</v>
      </c>
      <c r="B10" s="4" t="s">
        <v>14</v>
      </c>
      <c r="C10" s="5">
        <v>880836.16850000003</v>
      </c>
      <c r="D10" s="14">
        <f>C10/$C$119</f>
        <v>2.8675023102234139E-2</v>
      </c>
      <c r="E10" s="14">
        <f t="shared" si="5"/>
        <v>0.53359577346895881</v>
      </c>
      <c r="F10" s="14" t="str">
        <f t="shared" si="0"/>
        <v>קבוצה A</v>
      </c>
    </row>
    <row r="11" spans="1:17" ht="15" x14ac:dyDescent="0.25">
      <c r="A11" s="6">
        <v>90568</v>
      </c>
      <c r="B11" s="7" t="s">
        <v>15</v>
      </c>
      <c r="C11" s="8">
        <v>857162.14370000002</v>
      </c>
      <c r="D11" s="15">
        <f>C11/$C$119</f>
        <v>2.7904331306938195E-2</v>
      </c>
      <c r="E11" s="15">
        <f t="shared" si="5"/>
        <v>0.56150010477589696</v>
      </c>
      <c r="F11" s="15" t="str">
        <f t="shared" si="0"/>
        <v>קבוצה A</v>
      </c>
    </row>
    <row r="12" spans="1:17" ht="15" x14ac:dyDescent="0.25">
      <c r="A12" s="3">
        <v>90593</v>
      </c>
      <c r="B12" s="4" t="s">
        <v>16</v>
      </c>
      <c r="C12" s="5">
        <v>787151.92929999996</v>
      </c>
      <c r="D12" s="14">
        <f>C12/$C$119</f>
        <v>2.562519633598092E-2</v>
      </c>
      <c r="E12" s="14">
        <f t="shared" si="5"/>
        <v>0.58712530111187788</v>
      </c>
      <c r="F12" s="14" t="str">
        <f t="shared" si="0"/>
        <v>קבוצה A</v>
      </c>
    </row>
    <row r="13" spans="1:17" ht="15" x14ac:dyDescent="0.25">
      <c r="A13" s="6" t="s">
        <v>17</v>
      </c>
      <c r="B13" s="7" t="s">
        <v>18</v>
      </c>
      <c r="C13" s="9">
        <v>780042.88520000002</v>
      </c>
      <c r="D13" s="16">
        <f>C13/$C$119</f>
        <v>2.539376623457007E-2</v>
      </c>
      <c r="E13" s="16">
        <f t="shared" si="5"/>
        <v>0.61251906734644801</v>
      </c>
      <c r="F13" s="16" t="str">
        <f t="shared" si="0"/>
        <v>קבוצה A</v>
      </c>
    </row>
    <row r="14" spans="1:17" ht="15" x14ac:dyDescent="0.25">
      <c r="A14" s="3">
        <v>99308</v>
      </c>
      <c r="B14" s="4" t="s">
        <v>19</v>
      </c>
      <c r="C14" s="5">
        <v>672445.63230000006</v>
      </c>
      <c r="D14" s="14">
        <f>C14/$C$119</f>
        <v>2.1891010758601635E-2</v>
      </c>
      <c r="E14" s="14">
        <f t="shared" si="5"/>
        <v>0.63441007810504968</v>
      </c>
      <c r="F14" s="14" t="str">
        <f t="shared" si="0"/>
        <v>קבוצה A</v>
      </c>
    </row>
    <row r="15" spans="1:17" ht="15" x14ac:dyDescent="0.25">
      <c r="A15" s="6">
        <v>90079</v>
      </c>
      <c r="B15" s="7" t="s">
        <v>20</v>
      </c>
      <c r="C15" s="8">
        <v>607014.69640000002</v>
      </c>
      <c r="D15" s="15">
        <f>C15/$C$119</f>
        <v>1.9760951088449361E-2</v>
      </c>
      <c r="E15" s="15">
        <f t="shared" si="5"/>
        <v>0.65417102919349901</v>
      </c>
      <c r="F15" s="15" t="str">
        <f t="shared" si="0"/>
        <v>קבוצה A</v>
      </c>
    </row>
    <row r="16" spans="1:17" ht="15" x14ac:dyDescent="0.25">
      <c r="A16" s="3">
        <v>99959</v>
      </c>
      <c r="B16" s="4" t="s">
        <v>21</v>
      </c>
      <c r="C16" s="5">
        <v>581806.1851</v>
      </c>
      <c r="D16" s="14">
        <f>C16/$C$119</f>
        <v>1.8940305127542242E-2</v>
      </c>
      <c r="E16" s="14">
        <f t="shared" si="5"/>
        <v>0.6731113343210412</v>
      </c>
      <c r="F16" s="14" t="str">
        <f t="shared" si="0"/>
        <v>קבוצה A</v>
      </c>
    </row>
    <row r="17" spans="1:6" ht="15" x14ac:dyDescent="0.25">
      <c r="A17" s="6" t="s">
        <v>22</v>
      </c>
      <c r="B17" s="7" t="s">
        <v>23</v>
      </c>
      <c r="C17" s="8">
        <v>518617.67969999998</v>
      </c>
      <c r="D17" s="15">
        <f>C17/$C$119</f>
        <v>1.6883246259005728E-2</v>
      </c>
      <c r="E17" s="15">
        <f t="shared" si="5"/>
        <v>0.68999458058004692</v>
      </c>
      <c r="F17" s="15" t="str">
        <f t="shared" si="0"/>
        <v>קבוצה A</v>
      </c>
    </row>
    <row r="18" spans="1:6" ht="15" x14ac:dyDescent="0.25">
      <c r="A18" s="3" t="s">
        <v>24</v>
      </c>
      <c r="B18" s="4" t="s">
        <v>25</v>
      </c>
      <c r="C18" s="5">
        <v>457538.43770000001</v>
      </c>
      <c r="D18" s="14">
        <f>C18/$C$119</f>
        <v>1.4894853027606592E-2</v>
      </c>
      <c r="E18" s="14">
        <f t="shared" si="5"/>
        <v>0.70488943360765355</v>
      </c>
      <c r="F18" s="14" t="str">
        <f t="shared" si="0"/>
        <v>קבוצה A</v>
      </c>
    </row>
    <row r="19" spans="1:6" ht="15" x14ac:dyDescent="0.25">
      <c r="A19" s="6">
        <v>9908</v>
      </c>
      <c r="B19" s="7" t="s">
        <v>26</v>
      </c>
      <c r="C19" s="8">
        <v>429842.04190000001</v>
      </c>
      <c r="D19" s="15">
        <f>C19/$C$119</f>
        <v>1.3993215676853753E-2</v>
      </c>
      <c r="E19" s="15">
        <f t="shared" si="5"/>
        <v>0.71888264928450729</v>
      </c>
      <c r="F19" s="15" t="str">
        <f t="shared" si="0"/>
        <v>קבוצה A</v>
      </c>
    </row>
    <row r="20" spans="1:6" ht="15" x14ac:dyDescent="0.25">
      <c r="A20" s="3">
        <v>9992</v>
      </c>
      <c r="B20" s="4" t="s">
        <v>27</v>
      </c>
      <c r="C20" s="5">
        <v>429773.93479999999</v>
      </c>
      <c r="D20" s="14">
        <f>C20/$C$119</f>
        <v>1.3990998496479277E-2</v>
      </c>
      <c r="E20" s="14">
        <f t="shared" si="5"/>
        <v>0.73287364778098651</v>
      </c>
      <c r="F20" s="14" t="str">
        <f t="shared" si="0"/>
        <v>קבוצה A</v>
      </c>
    </row>
    <row r="21" spans="1:6" ht="15" x14ac:dyDescent="0.25">
      <c r="A21" s="6">
        <v>90837</v>
      </c>
      <c r="B21" s="7" t="s">
        <v>28</v>
      </c>
      <c r="C21" s="8">
        <v>370687.63290000003</v>
      </c>
      <c r="D21" s="15">
        <f>C21/$C$119</f>
        <v>1.2067484076205923E-2</v>
      </c>
      <c r="E21" s="15">
        <f t="shared" si="5"/>
        <v>0.74494113185719246</v>
      </c>
      <c r="F21" s="15" t="str">
        <f t="shared" si="0"/>
        <v>קבוצה B</v>
      </c>
    </row>
    <row r="22" spans="1:6" ht="15" x14ac:dyDescent="0.25">
      <c r="A22" s="3">
        <v>9972</v>
      </c>
      <c r="B22" s="4" t="s">
        <v>29</v>
      </c>
      <c r="C22" s="5">
        <v>362229.11420000001</v>
      </c>
      <c r="D22" s="14">
        <f>C22/$C$119</f>
        <v>1.1792122745907439E-2</v>
      </c>
      <c r="E22" s="14">
        <f t="shared" si="5"/>
        <v>0.75673325460309993</v>
      </c>
      <c r="F22" s="14" t="str">
        <f t="shared" si="0"/>
        <v>קבוצה B</v>
      </c>
    </row>
    <row r="23" spans="1:6" ht="15" x14ac:dyDescent="0.25">
      <c r="A23" s="6" t="s">
        <v>30</v>
      </c>
      <c r="B23" s="7" t="s">
        <v>31</v>
      </c>
      <c r="C23" s="8">
        <v>356848.84450000001</v>
      </c>
      <c r="D23" s="15">
        <f>C23/$C$119</f>
        <v>1.1616971720710009E-2</v>
      </c>
      <c r="E23" s="15">
        <f t="shared" si="5"/>
        <v>0.76835022632380989</v>
      </c>
      <c r="F23" s="15" t="str">
        <f t="shared" si="0"/>
        <v>קבוצה B</v>
      </c>
    </row>
    <row r="24" spans="1:6" ht="15" x14ac:dyDescent="0.25">
      <c r="A24" s="3">
        <v>90478</v>
      </c>
      <c r="B24" s="4" t="s">
        <v>32</v>
      </c>
      <c r="C24" s="5">
        <v>355135.74400000001</v>
      </c>
      <c r="D24" s="14">
        <f>C24/$C$119</f>
        <v>1.1561202897663606E-2</v>
      </c>
      <c r="E24" s="14">
        <f t="shared" si="5"/>
        <v>0.7799114292214735</v>
      </c>
      <c r="F24" s="14" t="str">
        <f t="shared" si="0"/>
        <v>קבוצה B</v>
      </c>
    </row>
    <row r="25" spans="1:6" ht="15" x14ac:dyDescent="0.25">
      <c r="A25" s="6">
        <v>90378</v>
      </c>
      <c r="B25" s="7" t="s">
        <v>33</v>
      </c>
      <c r="C25" s="8">
        <v>317121.9719</v>
      </c>
      <c r="D25" s="15">
        <f>C25/$C$119</f>
        <v>1.0323690370190043E-2</v>
      </c>
      <c r="E25" s="15">
        <f t="shared" si="5"/>
        <v>0.79023511959166359</v>
      </c>
      <c r="F25" s="15" t="str">
        <f t="shared" si="0"/>
        <v>קבוצה B</v>
      </c>
    </row>
    <row r="26" spans="1:6" ht="15" x14ac:dyDescent="0.25">
      <c r="A26" s="3" t="s">
        <v>34</v>
      </c>
      <c r="B26" s="4" t="s">
        <v>35</v>
      </c>
      <c r="C26" s="5">
        <v>315654.30239999999</v>
      </c>
      <c r="D26" s="14">
        <f>C26/$C$119</f>
        <v>1.0275911386624219E-2</v>
      </c>
      <c r="E26" s="14">
        <f t="shared" si="5"/>
        <v>0.8005110309782878</v>
      </c>
      <c r="F26" s="14" t="str">
        <f t="shared" si="0"/>
        <v>קבוצה B</v>
      </c>
    </row>
    <row r="27" spans="1:6" ht="15" x14ac:dyDescent="0.25">
      <c r="A27" s="6" t="s">
        <v>36</v>
      </c>
      <c r="B27" s="7" t="s">
        <v>37</v>
      </c>
      <c r="C27" s="8">
        <v>276128.55420000001</v>
      </c>
      <c r="D27" s="15">
        <f>C27/$C$119</f>
        <v>8.989177504319875E-3</v>
      </c>
      <c r="E27" s="15">
        <f t="shared" si="5"/>
        <v>0.80950020848260762</v>
      </c>
      <c r="F27" s="15" t="str">
        <f t="shared" si="0"/>
        <v>קבוצה B</v>
      </c>
    </row>
    <row r="28" spans="1:6" ht="15" x14ac:dyDescent="0.25">
      <c r="A28" s="3">
        <v>940</v>
      </c>
      <c r="B28" s="4" t="s">
        <v>38</v>
      </c>
      <c r="C28" s="5">
        <v>269804.38819999999</v>
      </c>
      <c r="D28" s="14">
        <f>C28/$C$119</f>
        <v>8.7832985762767834E-3</v>
      </c>
      <c r="E28" s="14">
        <f t="shared" si="5"/>
        <v>0.81828350705888442</v>
      </c>
      <c r="F28" s="14" t="str">
        <f t="shared" si="0"/>
        <v>קבוצה B</v>
      </c>
    </row>
    <row r="29" spans="1:6" ht="15" x14ac:dyDescent="0.25">
      <c r="A29" s="6">
        <v>90569</v>
      </c>
      <c r="B29" s="7" t="s">
        <v>39</v>
      </c>
      <c r="C29" s="8">
        <v>253353.87239999999</v>
      </c>
      <c r="D29" s="15">
        <f>C29/$C$119</f>
        <v>8.2477632094537217E-3</v>
      </c>
      <c r="E29" s="15">
        <f t="shared" si="5"/>
        <v>0.82653127026833817</v>
      </c>
      <c r="F29" s="15" t="str">
        <f t="shared" si="0"/>
        <v>קבוצה B</v>
      </c>
    </row>
    <row r="30" spans="1:6" ht="15" x14ac:dyDescent="0.25">
      <c r="A30" s="3">
        <v>99032</v>
      </c>
      <c r="B30" s="4" t="s">
        <v>40</v>
      </c>
      <c r="C30" s="5">
        <v>250730.18969999999</v>
      </c>
      <c r="D30" s="14">
        <f>C30/$C$119</f>
        <v>8.1623510014564617E-3</v>
      </c>
      <c r="E30" s="14">
        <f t="shared" si="5"/>
        <v>0.83469362126979463</v>
      </c>
      <c r="F30" s="14" t="str">
        <f t="shared" si="0"/>
        <v>קבוצה B</v>
      </c>
    </row>
    <row r="31" spans="1:6" ht="15" x14ac:dyDescent="0.25">
      <c r="A31" s="6" t="s">
        <v>41</v>
      </c>
      <c r="B31" s="7" t="s">
        <v>42</v>
      </c>
      <c r="C31" s="8">
        <v>233854.4883</v>
      </c>
      <c r="D31" s="15">
        <f>C31/$C$119</f>
        <v>7.6129740062594198E-3</v>
      </c>
      <c r="E31" s="15">
        <f t="shared" si="5"/>
        <v>0.842306595276054</v>
      </c>
      <c r="F31" s="15" t="str">
        <f t="shared" si="0"/>
        <v>קבוצה B</v>
      </c>
    </row>
    <row r="32" spans="1:6" ht="15" x14ac:dyDescent="0.25">
      <c r="A32" s="3">
        <v>90595</v>
      </c>
      <c r="B32" s="4" t="s">
        <v>43</v>
      </c>
      <c r="C32" s="5">
        <v>229952.92129999999</v>
      </c>
      <c r="D32" s="14">
        <f>C32/$C$119</f>
        <v>7.4859611429588203E-3</v>
      </c>
      <c r="E32" s="14">
        <f t="shared" si="5"/>
        <v>0.84979255641901286</v>
      </c>
      <c r="F32" s="14" t="str">
        <f t="shared" si="0"/>
        <v>קבוצה B</v>
      </c>
    </row>
    <row r="33" spans="1:6" ht="15" x14ac:dyDescent="0.25">
      <c r="A33" s="6">
        <v>99300</v>
      </c>
      <c r="B33" s="7" t="s">
        <v>44</v>
      </c>
      <c r="C33" s="8">
        <v>202730.5477</v>
      </c>
      <c r="D33" s="15">
        <f>C33/$C$119</f>
        <v>6.5997552629176353E-3</v>
      </c>
      <c r="E33" s="15">
        <f t="shared" si="5"/>
        <v>0.85639231168193053</v>
      </c>
      <c r="F33" s="15" t="str">
        <f t="shared" si="0"/>
        <v>קבוצה B</v>
      </c>
    </row>
    <row r="34" spans="1:6" ht="15" x14ac:dyDescent="0.25">
      <c r="A34" s="3">
        <v>90354</v>
      </c>
      <c r="B34" s="4" t="s">
        <v>45</v>
      </c>
      <c r="C34" s="10">
        <v>199822.1459</v>
      </c>
      <c r="D34" s="17">
        <f>C34/$C$119</f>
        <v>6.505074218033203E-3</v>
      </c>
      <c r="E34" s="17">
        <f t="shared" si="5"/>
        <v>0.86289738589996379</v>
      </c>
      <c r="F34" s="17" t="str">
        <f t="shared" si="0"/>
        <v>קבוצה B</v>
      </c>
    </row>
    <row r="35" spans="1:6" ht="15" x14ac:dyDescent="0.25">
      <c r="A35" s="6" t="s">
        <v>46</v>
      </c>
      <c r="B35" s="7" t="s">
        <v>47</v>
      </c>
      <c r="C35" s="8">
        <v>199491.67079999999</v>
      </c>
      <c r="D35" s="15">
        <f>C35/$C$119</f>
        <v>6.494315825648668E-3</v>
      </c>
      <c r="E35" s="15">
        <f t="shared" si="5"/>
        <v>0.86939170172561242</v>
      </c>
      <c r="F35" s="15" t="str">
        <f t="shared" si="0"/>
        <v>קבוצה B</v>
      </c>
    </row>
    <row r="36" spans="1:6" ht="15" x14ac:dyDescent="0.25">
      <c r="A36" s="3">
        <v>99902</v>
      </c>
      <c r="B36" s="4" t="s">
        <v>48</v>
      </c>
      <c r="C36" s="5">
        <v>192716.0153</v>
      </c>
      <c r="D36" s="14">
        <f>C36/$C$119</f>
        <v>6.2737389636356731E-3</v>
      </c>
      <c r="E36" s="14">
        <f t="shared" si="5"/>
        <v>0.87566544068924812</v>
      </c>
      <c r="F36" s="14" t="str">
        <f t="shared" si="0"/>
        <v>קבוצה B</v>
      </c>
    </row>
    <row r="37" spans="1:6" ht="15" x14ac:dyDescent="0.25">
      <c r="A37" s="6">
        <v>90089</v>
      </c>
      <c r="B37" s="7" t="s">
        <v>49</v>
      </c>
      <c r="C37" s="8">
        <v>192610.81479999999</v>
      </c>
      <c r="D37" s="15">
        <f>C37/$C$119</f>
        <v>6.2703142328222198E-3</v>
      </c>
      <c r="E37" s="15">
        <f t="shared" si="5"/>
        <v>0.88193575492207033</v>
      </c>
      <c r="F37" s="15" t="str">
        <f t="shared" si="0"/>
        <v>קבוצה B</v>
      </c>
    </row>
    <row r="38" spans="1:6" ht="15" x14ac:dyDescent="0.25">
      <c r="A38" s="3">
        <v>99259</v>
      </c>
      <c r="B38" s="4" t="s">
        <v>50</v>
      </c>
      <c r="C38" s="5">
        <v>190884.47200000001</v>
      </c>
      <c r="D38" s="14">
        <f>C38/$C$119</f>
        <v>6.2141143156949803E-3</v>
      </c>
      <c r="E38" s="14">
        <f t="shared" si="5"/>
        <v>0.88814986923776529</v>
      </c>
      <c r="F38" s="14" t="str">
        <f t="shared" si="0"/>
        <v>קבוצה B</v>
      </c>
    </row>
    <row r="39" spans="1:6" ht="15" x14ac:dyDescent="0.25">
      <c r="A39" s="6" t="s">
        <v>51</v>
      </c>
      <c r="B39" s="7" t="s">
        <v>52</v>
      </c>
      <c r="C39" s="8">
        <v>189473.99290000001</v>
      </c>
      <c r="D39" s="15">
        <f>C39/$C$119</f>
        <v>6.1681971267509858E-3</v>
      </c>
      <c r="E39" s="15">
        <f t="shared" si="5"/>
        <v>0.89431806636451627</v>
      </c>
      <c r="F39" s="15" t="str">
        <f t="shared" si="0"/>
        <v>קבוצה B</v>
      </c>
    </row>
    <row r="40" spans="1:6" ht="15" x14ac:dyDescent="0.25">
      <c r="A40" s="3">
        <v>99384</v>
      </c>
      <c r="B40" s="4" t="s">
        <v>53</v>
      </c>
      <c r="C40" s="5">
        <v>187561.9878</v>
      </c>
      <c r="D40" s="14">
        <f>C40/$C$119</f>
        <v>6.1059530995700223E-3</v>
      </c>
      <c r="E40" s="14">
        <f t="shared" si="5"/>
        <v>0.90042401946408634</v>
      </c>
      <c r="F40" s="14" t="str">
        <f t="shared" si="0"/>
        <v>קבוצה B</v>
      </c>
    </row>
    <row r="41" spans="1:6" ht="15" x14ac:dyDescent="0.25">
      <c r="A41" s="6">
        <v>90983</v>
      </c>
      <c r="B41" s="7" t="s">
        <v>54</v>
      </c>
      <c r="C41" s="8">
        <v>178829.8927</v>
      </c>
      <c r="D41" s="15">
        <f>C41/$C$119</f>
        <v>5.8216856754134882E-3</v>
      </c>
      <c r="E41" s="15">
        <f t="shared" si="5"/>
        <v>0.90624570513949987</v>
      </c>
      <c r="F41" s="15" t="str">
        <f t="shared" si="0"/>
        <v>קבוצה B</v>
      </c>
    </row>
    <row r="42" spans="1:6" ht="15" x14ac:dyDescent="0.25">
      <c r="A42" s="3">
        <v>90895</v>
      </c>
      <c r="B42" s="4" t="s">
        <v>55</v>
      </c>
      <c r="C42" s="5">
        <v>177277.9975</v>
      </c>
      <c r="D42" s="14">
        <f>C42/$C$119</f>
        <v>5.7711647813997614E-3</v>
      </c>
      <c r="E42" s="14">
        <f t="shared" si="5"/>
        <v>0.91201686992089959</v>
      </c>
      <c r="F42" s="14" t="str">
        <f t="shared" si="0"/>
        <v>קבוצה B</v>
      </c>
    </row>
    <row r="43" spans="1:6" ht="15" x14ac:dyDescent="0.25">
      <c r="A43" s="6" t="s">
        <v>56</v>
      </c>
      <c r="B43" s="7" t="s">
        <v>57</v>
      </c>
      <c r="C43" s="9">
        <v>155124.81270000001</v>
      </c>
      <c r="D43" s="16">
        <f>C43/$C$119</f>
        <v>5.0499828991777415E-3</v>
      </c>
      <c r="E43" s="16">
        <f t="shared" si="5"/>
        <v>0.91706685282007738</v>
      </c>
      <c r="F43" s="16" t="str">
        <f t="shared" si="0"/>
        <v>קבוצה B</v>
      </c>
    </row>
    <row r="44" spans="1:6" ht="15" x14ac:dyDescent="0.25">
      <c r="A44" s="3">
        <v>90866</v>
      </c>
      <c r="B44" s="4" t="s">
        <v>58</v>
      </c>
      <c r="C44" s="5">
        <v>151755.9589</v>
      </c>
      <c r="D44" s="14">
        <f>C44/$C$119</f>
        <v>4.9403121522242468E-3</v>
      </c>
      <c r="E44" s="14">
        <f t="shared" si="5"/>
        <v>0.92200716497230162</v>
      </c>
      <c r="F44" s="14" t="str">
        <f t="shared" si="0"/>
        <v>קבוצה B</v>
      </c>
    </row>
    <row r="45" spans="1:6" ht="15" x14ac:dyDescent="0.25">
      <c r="A45" s="6">
        <v>99278</v>
      </c>
      <c r="B45" s="7" t="s">
        <v>59</v>
      </c>
      <c r="C45" s="8">
        <v>146608.2684</v>
      </c>
      <c r="D45" s="15">
        <f>C45/$C$119</f>
        <v>4.7727325848887902E-3</v>
      </c>
      <c r="E45" s="15">
        <f t="shared" si="5"/>
        <v>0.92677989755719037</v>
      </c>
      <c r="F45" s="15" t="str">
        <f t="shared" si="0"/>
        <v>קבוצה B</v>
      </c>
    </row>
    <row r="46" spans="1:6" ht="15" x14ac:dyDescent="0.25">
      <c r="A46" s="3">
        <v>99907</v>
      </c>
      <c r="B46" s="4" t="s">
        <v>60</v>
      </c>
      <c r="C46" s="5">
        <v>146457.2194</v>
      </c>
      <c r="D46" s="14">
        <f>C46/$C$119</f>
        <v>4.7678152873033095E-3</v>
      </c>
      <c r="E46" s="14">
        <f t="shared" si="5"/>
        <v>0.93154771284449367</v>
      </c>
      <c r="F46" s="14" t="str">
        <f t="shared" si="0"/>
        <v>קבוצה B</v>
      </c>
    </row>
    <row r="47" spans="1:6" ht="15" x14ac:dyDescent="0.25">
      <c r="A47" s="6" t="s">
        <v>61</v>
      </c>
      <c r="B47" s="7" t="s">
        <v>62</v>
      </c>
      <c r="C47" s="8">
        <v>145827.70920000001</v>
      </c>
      <c r="D47" s="15">
        <f>C47/$C$119</f>
        <v>4.7473220103766457E-3</v>
      </c>
      <c r="E47" s="15">
        <f t="shared" si="5"/>
        <v>0.93629503485487031</v>
      </c>
      <c r="F47" s="15" t="str">
        <f t="shared" si="0"/>
        <v>קבוצה B</v>
      </c>
    </row>
    <row r="48" spans="1:6" ht="15" x14ac:dyDescent="0.25">
      <c r="A48" s="3">
        <v>90909</v>
      </c>
      <c r="B48" s="4" t="s">
        <v>63</v>
      </c>
      <c r="C48" s="5">
        <v>145093.20430000001</v>
      </c>
      <c r="D48" s="14">
        <f>C48/$C$119</f>
        <v>4.7234107023157255E-3</v>
      </c>
      <c r="E48" s="14">
        <f t="shared" si="5"/>
        <v>0.94101844555718606</v>
      </c>
      <c r="F48" s="14" t="str">
        <f t="shared" si="0"/>
        <v>קבוצה B</v>
      </c>
    </row>
    <row r="49" spans="1:6" ht="15" x14ac:dyDescent="0.25">
      <c r="A49" s="6">
        <v>937</v>
      </c>
      <c r="B49" s="7" t="s">
        <v>64</v>
      </c>
      <c r="C49" s="8">
        <v>137705.89480000001</v>
      </c>
      <c r="D49" s="15">
        <f>C49/$C$119</f>
        <v>4.4829218598371216E-3</v>
      </c>
      <c r="E49" s="15">
        <f t="shared" si="5"/>
        <v>0.94550136741702318</v>
      </c>
      <c r="F49" s="15" t="str">
        <f t="shared" si="0"/>
        <v>קבוצה B</v>
      </c>
    </row>
    <row r="50" spans="1:6" ht="15" x14ac:dyDescent="0.25">
      <c r="A50" s="3">
        <v>8995</v>
      </c>
      <c r="B50" s="4" t="s">
        <v>65</v>
      </c>
      <c r="C50" s="5">
        <v>135472.54130000001</v>
      </c>
      <c r="D50" s="14">
        <f>C50/$C$119</f>
        <v>4.4102165537902391E-3</v>
      </c>
      <c r="E50" s="14">
        <f t="shared" si="5"/>
        <v>0.94991158397081343</v>
      </c>
      <c r="F50" s="14" t="str">
        <f t="shared" si="0"/>
        <v>קבוצה B</v>
      </c>
    </row>
    <row r="51" spans="1:6" ht="15" x14ac:dyDescent="0.25">
      <c r="A51" s="6" t="s">
        <v>66</v>
      </c>
      <c r="B51" s="7" t="s">
        <v>67</v>
      </c>
      <c r="C51" s="8">
        <v>133735.9957</v>
      </c>
      <c r="D51" s="15">
        <f>C51/$C$119</f>
        <v>4.3536844914398914E-3</v>
      </c>
      <c r="E51" s="15">
        <f t="shared" si="5"/>
        <v>0.95426526846225335</v>
      </c>
      <c r="F51" s="15" t="str">
        <f t="shared" si="0"/>
        <v>קבוצה B</v>
      </c>
    </row>
    <row r="52" spans="1:6" ht="15" x14ac:dyDescent="0.25">
      <c r="A52" s="3">
        <v>90606</v>
      </c>
      <c r="B52" s="4" t="s">
        <v>68</v>
      </c>
      <c r="C52" s="5">
        <v>132513.2445</v>
      </c>
      <c r="D52" s="14">
        <f>C52/$C$119</f>
        <v>4.3138786567544322E-3</v>
      </c>
      <c r="E52" s="14">
        <f t="shared" si="5"/>
        <v>0.95857914711900782</v>
      </c>
      <c r="F52" s="14" t="str">
        <f t="shared" si="0"/>
        <v>קבוצה B</v>
      </c>
    </row>
    <row r="53" spans="1:6" ht="15" x14ac:dyDescent="0.25">
      <c r="A53" s="6" t="s">
        <v>69</v>
      </c>
      <c r="B53" s="7" t="s">
        <v>70</v>
      </c>
      <c r="C53" s="8">
        <v>130580.73820000001</v>
      </c>
      <c r="D53" s="15">
        <f>C53/$C$119</f>
        <v>4.2509672269341967E-3</v>
      </c>
      <c r="E53" s="15">
        <f t="shared" si="5"/>
        <v>0.96283011434594201</v>
      </c>
      <c r="F53" s="15" t="str">
        <f t="shared" si="0"/>
        <v>קבוצה B</v>
      </c>
    </row>
    <row r="54" spans="1:6" ht="15" x14ac:dyDescent="0.25">
      <c r="A54" s="3" t="s">
        <v>71</v>
      </c>
      <c r="B54" s="4" t="s">
        <v>72</v>
      </c>
      <c r="C54" s="5">
        <v>128853.678</v>
      </c>
      <c r="D54" s="14">
        <f>C54/$C$119</f>
        <v>4.1947439553372953E-3</v>
      </c>
      <c r="E54" s="14">
        <f t="shared" si="5"/>
        <v>0.96702485830127927</v>
      </c>
      <c r="F54" s="14" t="str">
        <f t="shared" si="0"/>
        <v>קבוצה B</v>
      </c>
    </row>
    <row r="55" spans="1:6" ht="15" x14ac:dyDescent="0.25">
      <c r="A55" s="6">
        <v>90954</v>
      </c>
      <c r="B55" s="7" t="s">
        <v>73</v>
      </c>
      <c r="C55" s="8">
        <v>109402.74649999999</v>
      </c>
      <c r="D55" s="15">
        <f>C55/$C$119</f>
        <v>3.5615320936215221E-3</v>
      </c>
      <c r="E55" s="15">
        <f t="shared" si="5"/>
        <v>0.9705863903949008</v>
      </c>
      <c r="F55" s="15" t="str">
        <f t="shared" si="0"/>
        <v>קבוצה B</v>
      </c>
    </row>
    <row r="56" spans="1:6" ht="15" x14ac:dyDescent="0.25">
      <c r="A56" s="3" t="s">
        <v>74</v>
      </c>
      <c r="B56" s="4" t="s">
        <v>75</v>
      </c>
      <c r="C56" s="5">
        <v>106351</v>
      </c>
      <c r="D56" s="14">
        <f>C56/$C$119</f>
        <v>3.4621845594044799E-3</v>
      </c>
      <c r="E56" s="14">
        <f t="shared" si="5"/>
        <v>0.9740485749543053</v>
      </c>
      <c r="F56" s="14" t="str">
        <f t="shared" si="0"/>
        <v>קבוצה B</v>
      </c>
    </row>
    <row r="57" spans="1:6" ht="15" x14ac:dyDescent="0.25">
      <c r="A57" s="6">
        <v>90999</v>
      </c>
      <c r="B57" s="7" t="s">
        <v>76</v>
      </c>
      <c r="C57" s="8">
        <v>95449.679099999994</v>
      </c>
      <c r="D57" s="15">
        <f>C57/$C$119</f>
        <v>3.1072994629117966E-3</v>
      </c>
      <c r="E57" s="15">
        <f t="shared" si="5"/>
        <v>0.97715587441721707</v>
      </c>
      <c r="F57" s="15" t="str">
        <f t="shared" si="0"/>
        <v>קבוצה C</v>
      </c>
    </row>
    <row r="58" spans="1:6" ht="15" x14ac:dyDescent="0.25">
      <c r="A58" s="3">
        <v>99929</v>
      </c>
      <c r="B58" s="4" t="s">
        <v>77</v>
      </c>
      <c r="C58" s="5">
        <v>90592.315600000002</v>
      </c>
      <c r="D58" s="14">
        <f>C58/$C$119</f>
        <v>2.9491712938384935E-3</v>
      </c>
      <c r="E58" s="14">
        <f t="shared" si="5"/>
        <v>0.98010504571105561</v>
      </c>
      <c r="F58" s="14" t="str">
        <f t="shared" si="0"/>
        <v>קבוצה C</v>
      </c>
    </row>
    <row r="59" spans="1:6" ht="15" x14ac:dyDescent="0.25">
      <c r="A59" s="6">
        <v>99099</v>
      </c>
      <c r="B59" s="7" t="s">
        <v>78</v>
      </c>
      <c r="C59" s="8">
        <v>89704.970499999996</v>
      </c>
      <c r="D59" s="15">
        <f>C59/$C$119</f>
        <v>2.9202843768928771E-3</v>
      </c>
      <c r="E59" s="15">
        <f t="shared" si="5"/>
        <v>0.98302533008794846</v>
      </c>
      <c r="F59" s="15" t="str">
        <f t="shared" si="0"/>
        <v>קבוצה C</v>
      </c>
    </row>
    <row r="60" spans="1:6" ht="15" x14ac:dyDescent="0.25">
      <c r="A60" s="3">
        <v>9</v>
      </c>
      <c r="B60" s="4" t="s">
        <v>79</v>
      </c>
      <c r="C60" s="5">
        <v>88639.613800000006</v>
      </c>
      <c r="D60" s="14">
        <f>C60/$C$119</f>
        <v>2.8856024132348193E-3</v>
      </c>
      <c r="E60" s="14">
        <f t="shared" si="5"/>
        <v>0.98591093250118322</v>
      </c>
      <c r="F60" s="14" t="str">
        <f t="shared" si="0"/>
        <v>קבוצה C</v>
      </c>
    </row>
    <row r="61" spans="1:6" ht="15" x14ac:dyDescent="0.25">
      <c r="A61" s="6">
        <v>90655</v>
      </c>
      <c r="B61" s="7" t="s">
        <v>80</v>
      </c>
      <c r="C61" s="8">
        <v>88167.130499999999</v>
      </c>
      <c r="D61" s="15">
        <f>C61/$C$119</f>
        <v>2.8702210403672725E-3</v>
      </c>
      <c r="E61" s="15">
        <f t="shared" si="5"/>
        <v>0.98878115354155049</v>
      </c>
      <c r="F61" s="15" t="str">
        <f t="shared" si="0"/>
        <v>קבוצה C</v>
      </c>
    </row>
    <row r="62" spans="1:6" ht="15" x14ac:dyDescent="0.25">
      <c r="A62" s="3">
        <v>99309</v>
      </c>
      <c r="B62" s="4" t="s">
        <v>81</v>
      </c>
      <c r="C62" s="5">
        <v>87110.2736</v>
      </c>
      <c r="D62" s="14">
        <f>C62/$C$119</f>
        <v>2.8358157819241914E-3</v>
      </c>
      <c r="E62" s="14">
        <f t="shared" si="5"/>
        <v>0.99161696932347465</v>
      </c>
      <c r="F62" s="14" t="str">
        <f t="shared" si="0"/>
        <v>קבוצה C</v>
      </c>
    </row>
    <row r="63" spans="1:6" ht="15" x14ac:dyDescent="0.25">
      <c r="A63" s="6">
        <v>90990</v>
      </c>
      <c r="B63" s="7" t="s">
        <v>82</v>
      </c>
      <c r="C63" s="8">
        <v>83542.624400000001</v>
      </c>
      <c r="D63" s="15">
        <f>C63/$C$119</f>
        <v>2.7196733857679568E-3</v>
      </c>
      <c r="E63" s="15">
        <f t="shared" si="5"/>
        <v>0.9943366427092426</v>
      </c>
      <c r="F63" s="15" t="str">
        <f t="shared" si="0"/>
        <v>קבוצה C</v>
      </c>
    </row>
    <row r="64" spans="1:6" ht="15" x14ac:dyDescent="0.25">
      <c r="A64" s="3">
        <v>90060</v>
      </c>
      <c r="B64" s="4" t="s">
        <v>83</v>
      </c>
      <c r="C64" s="5">
        <v>82234</v>
      </c>
      <c r="D64" s="14">
        <f>C64/$C$119</f>
        <v>2.6770720073912612E-3</v>
      </c>
      <c r="E64" s="14">
        <f t="shared" si="5"/>
        <v>0.99701371471663391</v>
      </c>
      <c r="F64" s="14" t="str">
        <f t="shared" si="0"/>
        <v>קבוצה C</v>
      </c>
    </row>
    <row r="65" spans="1:6" ht="15" x14ac:dyDescent="0.25">
      <c r="A65" s="6">
        <v>99990</v>
      </c>
      <c r="B65" s="7" t="s">
        <v>84</v>
      </c>
      <c r="C65" s="8">
        <v>78926.799400000004</v>
      </c>
      <c r="D65" s="15">
        <f>C65/$C$119</f>
        <v>2.5694083384819586E-3</v>
      </c>
      <c r="E65" s="15">
        <f t="shared" si="5"/>
        <v>0.99958312305511587</v>
      </c>
      <c r="F65" s="15" t="str">
        <f t="shared" si="0"/>
        <v>קבוצה C</v>
      </c>
    </row>
    <row r="66" spans="1:6" ht="15" x14ac:dyDescent="0.25">
      <c r="A66" s="3">
        <v>99250</v>
      </c>
      <c r="B66" s="4" t="s">
        <v>85</v>
      </c>
      <c r="C66" s="5">
        <v>799.97220000000004</v>
      </c>
      <c r="D66" s="14">
        <f>C66/$C$119</f>
        <v>2.6042551539645446E-5</v>
      </c>
      <c r="E66" s="14">
        <f t="shared" si="5"/>
        <v>0.99960916560665547</v>
      </c>
      <c r="F66" s="14" t="str">
        <f t="shared" si="0"/>
        <v>קבוצה C</v>
      </c>
    </row>
    <row r="67" spans="1:6" ht="15" x14ac:dyDescent="0.25">
      <c r="A67" s="6">
        <v>90088</v>
      </c>
      <c r="B67" s="7" t="s">
        <v>86</v>
      </c>
      <c r="C67" s="8">
        <v>799.38099999999997</v>
      </c>
      <c r="D67" s="15">
        <f>C67/$C$119</f>
        <v>2.602330542525517E-5</v>
      </c>
      <c r="E67" s="15">
        <f t="shared" si="5"/>
        <v>0.9996351889120807</v>
      </c>
      <c r="F67" s="15" t="str">
        <f t="shared" ref="F67:F117" si="6">IF(C67&gt;=$I$2,$H$2,IF(C67&gt;=$I$3,$H$3,IF(C67&gt;=$I$4,$H$4,$H$5)))</f>
        <v>קבוצה C</v>
      </c>
    </row>
    <row r="68" spans="1:6" ht="15" x14ac:dyDescent="0.25">
      <c r="A68" s="3">
        <v>90403</v>
      </c>
      <c r="B68" s="4" t="s">
        <v>87</v>
      </c>
      <c r="C68" s="5">
        <v>685.1617</v>
      </c>
      <c r="D68" s="14">
        <f>C68/$C$119</f>
        <v>2.2304973704387588E-5</v>
      </c>
      <c r="E68" s="14">
        <f t="shared" ref="E68:E117" si="7">E67+D68</f>
        <v>0.99965749388578506</v>
      </c>
      <c r="F68" s="14" t="str">
        <f t="shared" si="6"/>
        <v>קבוצה C</v>
      </c>
    </row>
    <row r="69" spans="1:6" ht="15" x14ac:dyDescent="0.25">
      <c r="A69" s="6">
        <v>99334</v>
      </c>
      <c r="B69" s="7" t="s">
        <v>88</v>
      </c>
      <c r="C69" s="8">
        <v>636.29049999999995</v>
      </c>
      <c r="D69" s="15">
        <f>C69/$C$119</f>
        <v>2.0714004987219264E-5</v>
      </c>
      <c r="E69" s="15">
        <f t="shared" si="7"/>
        <v>0.99967820789077233</v>
      </c>
      <c r="F69" s="15" t="str">
        <f t="shared" si="6"/>
        <v>קבוצה C</v>
      </c>
    </row>
    <row r="70" spans="1:6" ht="15" x14ac:dyDescent="0.25">
      <c r="A70" s="3" t="s">
        <v>89</v>
      </c>
      <c r="B70" s="4" t="s">
        <v>90</v>
      </c>
      <c r="C70" s="5">
        <v>619.34820000000002</v>
      </c>
      <c r="D70" s="14">
        <f>C70/$C$119</f>
        <v>2.0162459919840508E-5</v>
      </c>
      <c r="E70" s="14">
        <f t="shared" si="7"/>
        <v>0.9996983703506922</v>
      </c>
      <c r="F70" s="14" t="str">
        <f t="shared" si="6"/>
        <v>קבוצה C</v>
      </c>
    </row>
    <row r="71" spans="1:6" ht="15" x14ac:dyDescent="0.25">
      <c r="A71" s="6">
        <v>90745</v>
      </c>
      <c r="B71" s="7" t="s">
        <v>91</v>
      </c>
      <c r="C71" s="8">
        <v>609.41869999999994</v>
      </c>
      <c r="D71" s="15">
        <f>C71/$C$119</f>
        <v>1.9839211792576946E-5</v>
      </c>
      <c r="E71" s="15">
        <f t="shared" si="7"/>
        <v>0.99971820956248481</v>
      </c>
      <c r="F71" s="15" t="str">
        <f t="shared" si="6"/>
        <v>קבוצה C</v>
      </c>
    </row>
    <row r="72" spans="1:6" ht="15" x14ac:dyDescent="0.25">
      <c r="A72" s="3">
        <v>90222</v>
      </c>
      <c r="B72" s="4" t="s">
        <v>92</v>
      </c>
      <c r="C72" s="5">
        <v>604.94780000000003</v>
      </c>
      <c r="D72" s="14">
        <f>C72/$C$119</f>
        <v>1.9693664680216543E-5</v>
      </c>
      <c r="E72" s="14">
        <f t="shared" si="7"/>
        <v>0.99973790322716505</v>
      </c>
      <c r="F72" s="14" t="str">
        <f t="shared" si="6"/>
        <v>קבוצה C</v>
      </c>
    </row>
    <row r="73" spans="1:6" ht="15" x14ac:dyDescent="0.25">
      <c r="A73" s="6">
        <v>90494</v>
      </c>
      <c r="B73" s="7" t="s">
        <v>93</v>
      </c>
      <c r="C73" s="8">
        <v>564.87840000000006</v>
      </c>
      <c r="D73" s="15">
        <f>C73/$C$119</f>
        <v>1.8389232582872825E-5</v>
      </c>
      <c r="E73" s="15">
        <f t="shared" si="7"/>
        <v>0.99975629245974795</v>
      </c>
      <c r="F73" s="15" t="str">
        <f t="shared" si="6"/>
        <v>קבוצה C</v>
      </c>
    </row>
    <row r="74" spans="1:6" ht="15" x14ac:dyDescent="0.25">
      <c r="A74" s="3" t="s">
        <v>94</v>
      </c>
      <c r="B74" s="4" t="s">
        <v>95</v>
      </c>
      <c r="C74" s="5">
        <v>516.22220000000004</v>
      </c>
      <c r="D74" s="14">
        <f>C74/$C$119</f>
        <v>1.6805263044652252E-5</v>
      </c>
      <c r="E74" s="14">
        <f t="shared" si="7"/>
        <v>0.99977309772279266</v>
      </c>
      <c r="F74" s="14" t="str">
        <f t="shared" si="6"/>
        <v>קבוצה C</v>
      </c>
    </row>
    <row r="75" spans="1:6" ht="15" x14ac:dyDescent="0.25">
      <c r="A75" s="6" t="s">
        <v>96</v>
      </c>
      <c r="B75" s="7" t="s">
        <v>97</v>
      </c>
      <c r="C75" s="8">
        <v>515.74829999999997</v>
      </c>
      <c r="D75" s="15">
        <f>C75/$C$119</f>
        <v>1.6789835552078584E-5</v>
      </c>
      <c r="E75" s="15">
        <f t="shared" si="7"/>
        <v>0.99978988755834475</v>
      </c>
      <c r="F75" s="15" t="str">
        <f t="shared" si="6"/>
        <v>קבוצה C</v>
      </c>
    </row>
    <row r="76" spans="1:6" ht="15" x14ac:dyDescent="0.25">
      <c r="A76" s="3">
        <v>99363</v>
      </c>
      <c r="B76" s="4" t="s">
        <v>98</v>
      </c>
      <c r="C76" s="5">
        <v>497.76049999999998</v>
      </c>
      <c r="D76" s="14">
        <f>C76/$C$119</f>
        <v>1.6204254942421357E-5</v>
      </c>
      <c r="E76" s="14">
        <f t="shared" si="7"/>
        <v>0.99980609181328717</v>
      </c>
      <c r="F76" s="14" t="str">
        <f t="shared" si="6"/>
        <v>קבוצה C</v>
      </c>
    </row>
    <row r="77" spans="1:6" ht="15" x14ac:dyDescent="0.25">
      <c r="A77" s="6">
        <v>99978</v>
      </c>
      <c r="B77" s="7" t="s">
        <v>99</v>
      </c>
      <c r="C77" s="8">
        <v>493.12329999999997</v>
      </c>
      <c r="D77" s="15">
        <f>C77/$C$119</f>
        <v>1.6053294046530669E-5</v>
      </c>
      <c r="E77" s="15">
        <f t="shared" si="7"/>
        <v>0.99982214510733369</v>
      </c>
      <c r="F77" s="15" t="str">
        <f t="shared" si="6"/>
        <v>קבוצה C</v>
      </c>
    </row>
    <row r="78" spans="1:6" ht="15" x14ac:dyDescent="0.25">
      <c r="A78" s="3">
        <v>90939</v>
      </c>
      <c r="B78" s="4" t="s">
        <v>100</v>
      </c>
      <c r="C78" s="5">
        <v>473.35379999999998</v>
      </c>
      <c r="D78" s="14">
        <f>C78/$C$119</f>
        <v>1.5409711403705053E-5</v>
      </c>
      <c r="E78" s="14">
        <f t="shared" si="7"/>
        <v>0.99983755481873737</v>
      </c>
      <c r="F78" s="14" t="str">
        <f t="shared" si="6"/>
        <v>קבוצה C</v>
      </c>
    </row>
    <row r="79" spans="1:6" ht="15" x14ac:dyDescent="0.25">
      <c r="A79" s="6">
        <v>99200</v>
      </c>
      <c r="B79" s="7" t="s">
        <v>101</v>
      </c>
      <c r="C79" s="8">
        <v>348.16820000000001</v>
      </c>
      <c r="D79" s="15">
        <f>C79/$C$119</f>
        <v>1.1334379235885425E-5</v>
      </c>
      <c r="E79" s="15">
        <f t="shared" si="7"/>
        <v>0.99984888919797321</v>
      </c>
      <c r="F79" s="15" t="str">
        <f t="shared" si="6"/>
        <v>קבוצה C</v>
      </c>
    </row>
    <row r="80" spans="1:6" ht="15" x14ac:dyDescent="0.25">
      <c r="A80" s="3">
        <v>99402</v>
      </c>
      <c r="B80" s="4" t="s">
        <v>102</v>
      </c>
      <c r="C80" s="5">
        <v>314.58409999999998</v>
      </c>
      <c r="D80" s="14">
        <f>C80/$C$119</f>
        <v>1.0241071674494408E-5</v>
      </c>
      <c r="E80" s="14">
        <f t="shared" si="7"/>
        <v>0.99985913026964768</v>
      </c>
      <c r="F80" s="14" t="str">
        <f t="shared" si="6"/>
        <v>קבוצה C</v>
      </c>
    </row>
    <row r="81" spans="1:6" ht="15" x14ac:dyDescent="0.25">
      <c r="A81" s="6">
        <v>99545</v>
      </c>
      <c r="B81" s="7" t="s">
        <v>103</v>
      </c>
      <c r="C81" s="8">
        <v>311.68380000000002</v>
      </c>
      <c r="D81" s="15">
        <f>C81/$C$119</f>
        <v>1.0146654378205322E-5</v>
      </c>
      <c r="E81" s="15">
        <f t="shared" si="7"/>
        <v>0.99986927692402583</v>
      </c>
      <c r="F81" s="15" t="str">
        <f t="shared" si="6"/>
        <v>קבוצה C</v>
      </c>
    </row>
    <row r="82" spans="1:6" ht="15" x14ac:dyDescent="0.25">
      <c r="A82" s="3">
        <v>90253</v>
      </c>
      <c r="B82" s="4" t="s">
        <v>104</v>
      </c>
      <c r="C82" s="5">
        <v>278.57810000000001</v>
      </c>
      <c r="D82" s="14">
        <f>C82/$C$119</f>
        <v>9.0689208038310603E-6</v>
      </c>
      <c r="E82" s="14">
        <f t="shared" si="7"/>
        <v>0.99987834584482971</v>
      </c>
      <c r="F82" s="14" t="str">
        <f t="shared" si="6"/>
        <v>קבוצה C</v>
      </c>
    </row>
    <row r="83" spans="1:6" ht="15" x14ac:dyDescent="0.25">
      <c r="A83" s="6" t="s">
        <v>105</v>
      </c>
      <c r="B83" s="7" t="s">
        <v>106</v>
      </c>
      <c r="C83" s="8">
        <v>260.98340000000002</v>
      </c>
      <c r="D83" s="15">
        <f>C83/$C$119</f>
        <v>8.4961372976359709E-6</v>
      </c>
      <c r="E83" s="15">
        <f t="shared" si="7"/>
        <v>0.99988684198212729</v>
      </c>
      <c r="F83" s="15" t="str">
        <f t="shared" si="6"/>
        <v>קבוצה C</v>
      </c>
    </row>
    <row r="84" spans="1:6" ht="15" x14ac:dyDescent="0.25">
      <c r="A84" s="3" t="s">
        <v>107</v>
      </c>
      <c r="B84" s="4" t="s">
        <v>108</v>
      </c>
      <c r="C84" s="5">
        <v>250.05199999999999</v>
      </c>
      <c r="D84" s="14">
        <f>C84/$C$119</f>
        <v>8.1402729964759043E-6</v>
      </c>
      <c r="E84" s="14">
        <f t="shared" si="7"/>
        <v>0.99989498225512374</v>
      </c>
      <c r="F84" s="14" t="str">
        <f t="shared" si="6"/>
        <v>קבוצה C</v>
      </c>
    </row>
    <row r="85" spans="1:6" ht="15" x14ac:dyDescent="0.25">
      <c r="A85" s="6">
        <v>99229</v>
      </c>
      <c r="B85" s="7" t="s">
        <v>109</v>
      </c>
      <c r="C85" s="8">
        <v>248.88890000000001</v>
      </c>
      <c r="D85" s="15">
        <f>C85/$C$119</f>
        <v>8.102409066084623E-6</v>
      </c>
      <c r="E85" s="15">
        <f t="shared" si="7"/>
        <v>0.99990308466418987</v>
      </c>
      <c r="F85" s="15" t="str">
        <f t="shared" si="6"/>
        <v>קבוצה C</v>
      </c>
    </row>
    <row r="86" spans="1:6" ht="15" x14ac:dyDescent="0.25">
      <c r="A86" s="3" t="s">
        <v>110</v>
      </c>
      <c r="B86" s="4" t="s">
        <v>111</v>
      </c>
      <c r="C86" s="5">
        <v>232.91059999999999</v>
      </c>
      <c r="D86" s="14">
        <f>C86/$C$119</f>
        <v>7.5822463638483236E-6</v>
      </c>
      <c r="E86" s="14">
        <f t="shared" si="7"/>
        <v>0.99991066691055375</v>
      </c>
      <c r="F86" s="14" t="str">
        <f t="shared" si="6"/>
        <v>קבוצה C</v>
      </c>
    </row>
    <row r="87" spans="1:6" ht="15" x14ac:dyDescent="0.25">
      <c r="A87" s="6">
        <v>298</v>
      </c>
      <c r="B87" s="7" t="s">
        <v>112</v>
      </c>
      <c r="C87" s="8">
        <v>225.57910000000001</v>
      </c>
      <c r="D87" s="15">
        <f>C87/$C$119</f>
        <v>7.3435743617301118E-6</v>
      </c>
      <c r="E87" s="15">
        <f t="shared" si="7"/>
        <v>0.99991801048491546</v>
      </c>
      <c r="F87" s="15" t="str">
        <f t="shared" si="6"/>
        <v>קבוצה C</v>
      </c>
    </row>
    <row r="88" spans="1:6" ht="15" x14ac:dyDescent="0.25">
      <c r="A88" s="3">
        <v>99320</v>
      </c>
      <c r="B88" s="4" t="s">
        <v>113</v>
      </c>
      <c r="C88" s="5">
        <v>201.43299999999999</v>
      </c>
      <c r="D88" s="14">
        <f>C88/$C$119</f>
        <v>6.5575144789848949E-6</v>
      </c>
      <c r="E88" s="14">
        <f t="shared" si="7"/>
        <v>0.99992456799939444</v>
      </c>
      <c r="F88" s="14" t="str">
        <f t="shared" si="6"/>
        <v>קבוצה C</v>
      </c>
    </row>
    <row r="89" spans="1:6" ht="15" x14ac:dyDescent="0.25">
      <c r="A89" s="6">
        <v>99374</v>
      </c>
      <c r="B89" s="7" t="s">
        <v>114</v>
      </c>
      <c r="C89" s="8">
        <v>189.3526</v>
      </c>
      <c r="D89" s="15">
        <f>C89/$C$119</f>
        <v>6.1642452633552361E-6</v>
      </c>
      <c r="E89" s="15">
        <f t="shared" si="7"/>
        <v>0.99993073224465778</v>
      </c>
      <c r="F89" s="15" t="str">
        <f t="shared" si="6"/>
        <v>קבוצה C</v>
      </c>
    </row>
    <row r="90" spans="1:6" ht="15" x14ac:dyDescent="0.25">
      <c r="A90" s="3">
        <v>9947</v>
      </c>
      <c r="B90" s="4" t="s">
        <v>115</v>
      </c>
      <c r="C90" s="5">
        <v>185.892</v>
      </c>
      <c r="D90" s="14">
        <f>C90/$C$119</f>
        <v>6.0515877811851091E-6</v>
      </c>
      <c r="E90" s="14">
        <f t="shared" si="7"/>
        <v>0.999936783832439</v>
      </c>
      <c r="F90" s="14" t="str">
        <f t="shared" si="6"/>
        <v>קבוצה C</v>
      </c>
    </row>
    <row r="91" spans="1:6" ht="15" x14ac:dyDescent="0.25">
      <c r="A91" s="6">
        <v>99428</v>
      </c>
      <c r="B91" s="7" t="s">
        <v>116</v>
      </c>
      <c r="C91" s="8">
        <v>181.97669999999999</v>
      </c>
      <c r="D91" s="15">
        <f>C91/$C$119</f>
        <v>5.9241278493985123E-6</v>
      </c>
      <c r="E91" s="15">
        <f t="shared" si="7"/>
        <v>0.99994270796028839</v>
      </c>
      <c r="F91" s="15" t="str">
        <f t="shared" si="6"/>
        <v>קבוצה C</v>
      </c>
    </row>
    <row r="92" spans="1:6" ht="15" x14ac:dyDescent="0.25">
      <c r="A92" s="3">
        <v>90533</v>
      </c>
      <c r="B92" s="4" t="s">
        <v>117</v>
      </c>
      <c r="C92" s="5">
        <v>179.4504</v>
      </c>
      <c r="D92" s="14">
        <f>C92/$C$119</f>
        <v>5.841885869046438E-6</v>
      </c>
      <c r="E92" s="14">
        <f t="shared" si="7"/>
        <v>0.99994854984615744</v>
      </c>
      <c r="F92" s="14" t="str">
        <f t="shared" si="6"/>
        <v>קבוצה C</v>
      </c>
    </row>
    <row r="93" spans="1:6" ht="15" x14ac:dyDescent="0.25">
      <c r="A93" s="6">
        <v>90972</v>
      </c>
      <c r="B93" s="7" t="s">
        <v>118</v>
      </c>
      <c r="C93" s="8">
        <v>162.31620000000001</v>
      </c>
      <c r="D93" s="15">
        <f>C93/$C$119</f>
        <v>5.2840936275278038E-6</v>
      </c>
      <c r="E93" s="15">
        <f t="shared" si="7"/>
        <v>0.99995383393978499</v>
      </c>
      <c r="F93" s="15" t="str">
        <f t="shared" si="6"/>
        <v>קבוצה C</v>
      </c>
    </row>
    <row r="94" spans="1:6" ht="15" x14ac:dyDescent="0.25">
      <c r="A94" s="3">
        <v>99459</v>
      </c>
      <c r="B94" s="4" t="s">
        <v>119</v>
      </c>
      <c r="C94" s="5">
        <v>159.20830000000001</v>
      </c>
      <c r="D94" s="14">
        <f>C94/$C$119</f>
        <v>5.1829180542640528E-6</v>
      </c>
      <c r="E94" s="14">
        <f t="shared" si="7"/>
        <v>0.99995901685783928</v>
      </c>
      <c r="F94" s="14" t="str">
        <f t="shared" si="6"/>
        <v>קבוצה C</v>
      </c>
    </row>
    <row r="95" spans="1:6" ht="15" x14ac:dyDescent="0.25">
      <c r="A95" s="6">
        <v>90943</v>
      </c>
      <c r="B95" s="7" t="s">
        <v>120</v>
      </c>
      <c r="C95" s="8">
        <v>148.20189999999999</v>
      </c>
      <c r="D95" s="15">
        <f>C95/$C$119</f>
        <v>4.8246121790524472E-6</v>
      </c>
      <c r="E95" s="15">
        <f t="shared" si="7"/>
        <v>0.99996384147001838</v>
      </c>
      <c r="F95" s="15" t="str">
        <f t="shared" si="6"/>
        <v>קבוצה C</v>
      </c>
    </row>
    <row r="96" spans="1:6" ht="15" x14ac:dyDescent="0.25">
      <c r="A96" s="3">
        <v>99429</v>
      </c>
      <c r="B96" s="4" t="s">
        <v>121</v>
      </c>
      <c r="C96" s="5">
        <v>146.9359</v>
      </c>
      <c r="D96" s="14">
        <f>C96/$C$119</f>
        <v>4.7833984090624512E-6</v>
      </c>
      <c r="E96" s="14">
        <f t="shared" si="7"/>
        <v>0.99996862486842741</v>
      </c>
      <c r="F96" s="14" t="str">
        <f t="shared" si="6"/>
        <v>קבוצה C</v>
      </c>
    </row>
    <row r="97" spans="1:6" ht="15" x14ac:dyDescent="0.25">
      <c r="A97" s="6">
        <v>490</v>
      </c>
      <c r="B97" s="7" t="s">
        <v>122</v>
      </c>
      <c r="C97" s="8">
        <v>130.70060000000001</v>
      </c>
      <c r="D97" s="15">
        <f>C97/$C$119</f>
        <v>4.2548692464095423E-6</v>
      </c>
      <c r="E97" s="15">
        <f t="shared" si="7"/>
        <v>0.99997287973767379</v>
      </c>
      <c r="F97" s="15" t="str">
        <f t="shared" si="6"/>
        <v>קבוצה C</v>
      </c>
    </row>
    <row r="98" spans="1:6" ht="15" x14ac:dyDescent="0.25">
      <c r="A98" s="3">
        <v>99036</v>
      </c>
      <c r="B98" s="4" t="s">
        <v>123</v>
      </c>
      <c r="C98" s="5">
        <v>129.78809999999999</v>
      </c>
      <c r="D98" s="14">
        <f>C98/$C$119</f>
        <v>4.2251634287824709E-6</v>
      </c>
      <c r="E98" s="14">
        <f t="shared" si="7"/>
        <v>0.99997710490110259</v>
      </c>
      <c r="F98" s="14" t="str">
        <f t="shared" si="6"/>
        <v>קבוצה C</v>
      </c>
    </row>
    <row r="99" spans="1:6" ht="15" x14ac:dyDescent="0.25">
      <c r="A99" s="6">
        <v>99490</v>
      </c>
      <c r="B99" s="7" t="s">
        <v>124</v>
      </c>
      <c r="C99" s="8">
        <v>107.1931</v>
      </c>
      <c r="D99" s="15">
        <f>C99/$C$119</f>
        <v>3.4895985528551715E-6</v>
      </c>
      <c r="E99" s="15">
        <f t="shared" si="7"/>
        <v>0.99998059449965548</v>
      </c>
      <c r="F99" s="15" t="str">
        <f t="shared" si="6"/>
        <v>קבוצה C</v>
      </c>
    </row>
    <row r="100" spans="1:6" ht="15" x14ac:dyDescent="0.25">
      <c r="A100" s="3" t="s">
        <v>125</v>
      </c>
      <c r="B100" s="4" t="s">
        <v>126</v>
      </c>
      <c r="C100" s="5">
        <v>94.094499999999996</v>
      </c>
      <c r="D100" s="14">
        <f>C100/$C$119</f>
        <v>3.0631825279018046E-6</v>
      </c>
      <c r="E100" s="14">
        <f t="shared" si="7"/>
        <v>0.99998365768218334</v>
      </c>
      <c r="F100" s="14" t="str">
        <f t="shared" si="6"/>
        <v>קבוצה D</v>
      </c>
    </row>
    <row r="101" spans="1:6" ht="15" x14ac:dyDescent="0.25">
      <c r="A101" s="6">
        <v>99273</v>
      </c>
      <c r="B101" s="7" t="s">
        <v>127</v>
      </c>
      <c r="C101" s="8">
        <v>74.111500000000007</v>
      </c>
      <c r="D101" s="15">
        <f>C101/$C$119</f>
        <v>2.4126495376094737E-6</v>
      </c>
      <c r="E101" s="15">
        <f t="shared" si="7"/>
        <v>0.99998607033172093</v>
      </c>
      <c r="F101" s="15" t="str">
        <f t="shared" si="6"/>
        <v>קבוצה D</v>
      </c>
    </row>
    <row r="102" spans="1:6" ht="15" x14ac:dyDescent="0.25">
      <c r="A102" s="3">
        <v>99538</v>
      </c>
      <c r="B102" s="4" t="s">
        <v>128</v>
      </c>
      <c r="C102" s="5">
        <v>73.575800000000001</v>
      </c>
      <c r="D102" s="14">
        <f>C102/$C$119</f>
        <v>2.3952101880173401E-6</v>
      </c>
      <c r="E102" s="14">
        <f t="shared" si="7"/>
        <v>0.9999884655419089</v>
      </c>
      <c r="F102" s="14" t="str">
        <f t="shared" si="6"/>
        <v>קבוצה D</v>
      </c>
    </row>
    <row r="103" spans="1:6" ht="15" x14ac:dyDescent="0.25">
      <c r="A103" s="6">
        <v>99240</v>
      </c>
      <c r="B103" s="7" t="s">
        <v>129</v>
      </c>
      <c r="C103" s="8">
        <v>71.410899999999998</v>
      </c>
      <c r="D103" s="15">
        <f>C103/$C$119</f>
        <v>2.3247333391616193E-6</v>
      </c>
      <c r="E103" s="15">
        <f t="shared" si="7"/>
        <v>0.99999079027524806</v>
      </c>
      <c r="F103" s="15" t="str">
        <f t="shared" si="6"/>
        <v>קבוצה D</v>
      </c>
    </row>
    <row r="104" spans="1:6" ht="15" x14ac:dyDescent="0.25">
      <c r="A104" s="3">
        <v>90099</v>
      </c>
      <c r="B104" s="4" t="s">
        <v>130</v>
      </c>
      <c r="C104" s="5">
        <v>63.837699999999998</v>
      </c>
      <c r="D104" s="14">
        <f>C104/$C$119</f>
        <v>2.0781929577333112E-6</v>
      </c>
      <c r="E104" s="14">
        <f t="shared" si="7"/>
        <v>0.99999286846820579</v>
      </c>
      <c r="F104" s="14" t="str">
        <f t="shared" si="6"/>
        <v>קבוצה D</v>
      </c>
    </row>
    <row r="105" spans="1:6" ht="15" x14ac:dyDescent="0.25">
      <c r="A105" s="6" t="s">
        <v>131</v>
      </c>
      <c r="B105" s="7" t="s">
        <v>132</v>
      </c>
      <c r="C105" s="8">
        <v>37.570900000000002</v>
      </c>
      <c r="D105" s="15">
        <f>C105/$C$119</f>
        <v>1.2230951271067482E-6</v>
      </c>
      <c r="E105" s="15">
        <f t="shared" si="7"/>
        <v>0.99999409156333285</v>
      </c>
      <c r="F105" s="15" t="str">
        <f t="shared" si="6"/>
        <v>קבוצה D</v>
      </c>
    </row>
    <row r="106" spans="1:6" ht="15" x14ac:dyDescent="0.25">
      <c r="A106" s="3">
        <v>99544</v>
      </c>
      <c r="B106" s="4" t="s">
        <v>133</v>
      </c>
      <c r="C106" s="5">
        <v>33.674799999999998</v>
      </c>
      <c r="D106" s="14">
        <f>C106/$C$119</f>
        <v>1.0962602382773454E-6</v>
      </c>
      <c r="E106" s="14">
        <f t="shared" si="7"/>
        <v>0.99999518782357111</v>
      </c>
      <c r="F106" s="14" t="str">
        <f t="shared" si="6"/>
        <v>קבוצה D</v>
      </c>
    </row>
    <row r="107" spans="1:6" ht="15" x14ac:dyDescent="0.25">
      <c r="A107" s="6">
        <v>99425</v>
      </c>
      <c r="B107" s="7" t="s">
        <v>134</v>
      </c>
      <c r="C107" s="8">
        <v>30.9314</v>
      </c>
      <c r="D107" s="15">
        <f>C107/$C$119</f>
        <v>1.0069507149040791E-6</v>
      </c>
      <c r="E107" s="15">
        <f t="shared" si="7"/>
        <v>0.99999619477428603</v>
      </c>
      <c r="F107" s="15" t="str">
        <f t="shared" si="6"/>
        <v>קבוצה D</v>
      </c>
    </row>
    <row r="108" spans="1:6" ht="15" x14ac:dyDescent="0.25">
      <c r="A108" s="3">
        <v>99955</v>
      </c>
      <c r="B108" s="4" t="s">
        <v>135</v>
      </c>
      <c r="C108" s="5">
        <v>30.277000000000001</v>
      </c>
      <c r="D108" s="14">
        <f>C108/$C$119</f>
        <v>9.8564716744637517E-7</v>
      </c>
      <c r="E108" s="14">
        <f t="shared" si="7"/>
        <v>0.99999718042145347</v>
      </c>
      <c r="F108" s="14" t="str">
        <f t="shared" si="6"/>
        <v>קבוצה D</v>
      </c>
    </row>
    <row r="109" spans="1:6" ht="15" x14ac:dyDescent="0.25">
      <c r="A109" s="6">
        <v>99547</v>
      </c>
      <c r="B109" s="7" t="s">
        <v>136</v>
      </c>
      <c r="C109" s="8">
        <v>16.285900000000002</v>
      </c>
      <c r="D109" s="15">
        <f>C109/$C$119</f>
        <v>5.3017641127968171E-7</v>
      </c>
      <c r="E109" s="15">
        <f t="shared" si="7"/>
        <v>0.9999977105978648</v>
      </c>
      <c r="F109" s="15" t="str">
        <f t="shared" si="6"/>
        <v>קבוצה D</v>
      </c>
    </row>
    <row r="110" spans="1:6" ht="15" x14ac:dyDescent="0.25">
      <c r="A110" s="3" t="s">
        <v>137</v>
      </c>
      <c r="B110" s="4" t="s">
        <v>138</v>
      </c>
      <c r="C110" s="5">
        <v>15.331</v>
      </c>
      <c r="D110" s="14">
        <f>C110/$C$119</f>
        <v>4.990902904554737E-7</v>
      </c>
      <c r="E110" s="14">
        <f t="shared" si="7"/>
        <v>0.99999820968815523</v>
      </c>
      <c r="F110" s="14" t="str">
        <f t="shared" si="6"/>
        <v>קבוצה D</v>
      </c>
    </row>
    <row r="111" spans="1:6" ht="15" x14ac:dyDescent="0.25">
      <c r="A111" s="6">
        <v>99598</v>
      </c>
      <c r="B111" s="7" t="s">
        <v>139</v>
      </c>
      <c r="C111" s="8">
        <v>10.607900000000001</v>
      </c>
      <c r="D111" s="15">
        <f>C111/$C$119</f>
        <v>3.4533297841775616E-7</v>
      </c>
      <c r="E111" s="15">
        <f t="shared" si="7"/>
        <v>0.99999855502113366</v>
      </c>
      <c r="F111" s="15" t="str">
        <f t="shared" si="6"/>
        <v>קבוצה D</v>
      </c>
    </row>
    <row r="112" spans="1:6" ht="15" x14ac:dyDescent="0.25">
      <c r="A112" s="3">
        <v>394</v>
      </c>
      <c r="B112" s="4" t="s">
        <v>140</v>
      </c>
      <c r="C112" s="5">
        <v>10.3573</v>
      </c>
      <c r="D112" s="14">
        <f>C112/$C$119</f>
        <v>3.3717486565354364E-7</v>
      </c>
      <c r="E112" s="14">
        <f t="shared" si="7"/>
        <v>0.99999889219599936</v>
      </c>
      <c r="F112" s="14" t="str">
        <f t="shared" si="6"/>
        <v>קבוצה D</v>
      </c>
    </row>
    <row r="113" spans="1:6" ht="15" x14ac:dyDescent="0.25">
      <c r="A113" s="6">
        <v>4952</v>
      </c>
      <c r="B113" s="7" t="s">
        <v>141</v>
      </c>
      <c r="C113" s="8">
        <v>9.9050999999999991</v>
      </c>
      <c r="D113" s="15">
        <f>C113/$C$119</f>
        <v>3.2245380183879148E-7</v>
      </c>
      <c r="E113" s="15">
        <f t="shared" si="7"/>
        <v>0.99999921464980124</v>
      </c>
      <c r="F113" s="15" t="str">
        <f t="shared" si="6"/>
        <v>קבוצה D</v>
      </c>
    </row>
    <row r="114" spans="1:6" ht="15" x14ac:dyDescent="0.25">
      <c r="A114" s="3">
        <v>99037</v>
      </c>
      <c r="B114" s="4" t="s">
        <v>142</v>
      </c>
      <c r="C114" s="5">
        <v>8</v>
      </c>
      <c r="D114" s="14">
        <f>C114/$C$119</f>
        <v>2.6043456549760549E-7</v>
      </c>
      <c r="E114" s="14">
        <f t="shared" si="7"/>
        <v>0.99999947508436671</v>
      </c>
      <c r="F114" s="14" t="str">
        <f t="shared" si="6"/>
        <v>קבוצה D</v>
      </c>
    </row>
    <row r="115" spans="1:6" ht="15" x14ac:dyDescent="0.25">
      <c r="A115" s="6">
        <v>99497</v>
      </c>
      <c r="B115" s="7" t="s">
        <v>143</v>
      </c>
      <c r="C115" s="8">
        <v>6.8457999999999997</v>
      </c>
      <c r="D115" s="15">
        <f>C115/$C$119</f>
        <v>2.2286036856043843E-7</v>
      </c>
      <c r="E115" s="15">
        <f t="shared" si="7"/>
        <v>0.99999969794473531</v>
      </c>
      <c r="F115" s="15" t="str">
        <f t="shared" si="6"/>
        <v>קבוצה D</v>
      </c>
    </row>
    <row r="116" spans="1:6" ht="15" x14ac:dyDescent="0.25">
      <c r="A116" s="3">
        <v>99596</v>
      </c>
      <c r="B116" s="4" t="s">
        <v>144</v>
      </c>
      <c r="C116" s="5">
        <v>5.8574999999999999</v>
      </c>
      <c r="D116" s="14">
        <f>C116/$C$119</f>
        <v>1.90686933425278E-7</v>
      </c>
      <c r="E116" s="14">
        <f t="shared" si="7"/>
        <v>0.99999988863166878</v>
      </c>
      <c r="F116" s="14" t="str">
        <f t="shared" si="6"/>
        <v>קבוצה D</v>
      </c>
    </row>
    <row r="117" spans="1:6" ht="15" x14ac:dyDescent="0.25">
      <c r="A117" s="6">
        <v>90239</v>
      </c>
      <c r="B117" s="7" t="s">
        <v>145</v>
      </c>
      <c r="C117" s="8">
        <v>3.4209999999999998</v>
      </c>
      <c r="D117" s="15">
        <f>C117/$C$119</f>
        <v>1.1136833107091354E-7</v>
      </c>
      <c r="E117" s="15">
        <f t="shared" si="7"/>
        <v>0.99999999999999989</v>
      </c>
      <c r="F117" s="15" t="str">
        <f t="shared" si="6"/>
        <v>קבוצה D</v>
      </c>
    </row>
    <row r="118" spans="1:6" ht="15" x14ac:dyDescent="0.25">
      <c r="A118" s="19"/>
      <c r="B118" s="20"/>
      <c r="C118" s="21"/>
      <c r="D118" s="22"/>
      <c r="E118" s="22"/>
    </row>
    <row r="119" spans="1:6" ht="15.75" thickBot="1" x14ac:dyDescent="0.3">
      <c r="A119" s="11"/>
      <c r="B119" s="12"/>
      <c r="C119" s="13">
        <f>SUBTOTAL(109,[1]!טבלה1[עלות שנתית])</f>
        <v>30717888.713100009</v>
      </c>
      <c r="D119" s="18">
        <f>C119/$C$119</f>
        <v>1</v>
      </c>
      <c r="E119" s="1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Merom</dc:creator>
  <cp:lastModifiedBy>Gal Merom</cp:lastModifiedBy>
  <dcterms:created xsi:type="dcterms:W3CDTF">2019-02-07T17:50:38Z</dcterms:created>
  <dcterms:modified xsi:type="dcterms:W3CDTF">2019-02-07T19:52:50Z</dcterms:modified>
</cp:coreProperties>
</file>